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heets/sheet2.xml" ContentType="application/vnd.openxmlformats-officedocument.spreadsheetml.chart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4.xml" ContentType="application/vnd.openxmlformats-officedocument.drawing+xml"/>
  <Override PartName="/xl/charts/chart17.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18.xml" ContentType="application/vnd.openxmlformats-officedocument.drawingml.chart+xml"/>
  <Override PartName="/xl/drawings/drawing7.xml" ContentType="application/vnd.openxmlformats-officedocument.drawingml.chartshapes+xml"/>
  <Override PartName="/xl/charts/chart19.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drawings/drawing10.xml" ContentType="application/vnd.openxmlformats-officedocument.drawing+xml"/>
  <Override PartName="/xl/charts/chart47.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ml.chartshapes+xml"/>
  <Override PartName="/xl/charts/chart48.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2.xml" ContentType="application/vnd.openxmlformats-officedocument.drawingml.chartshapes+xml"/>
  <Override PartName="/xl/charts/chart4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50.xml" ContentType="application/vnd.openxmlformats-officedocument.drawingml.chart+xml"/>
  <Override PartName="/xl/drawings/drawing15.xml" ContentType="application/vnd.openxmlformats-officedocument.drawingml.chartshapes+xml"/>
  <Override PartName="/xl/charts/chart51.xml" ContentType="application/vnd.openxmlformats-officedocument.drawingml.chart+xml"/>
  <Override PartName="/xl/drawings/drawing16.xml" ContentType="application/vnd.openxmlformats-officedocument.drawingml.chartshapes+xml"/>
  <Override PartName="/xl/charts/chart52.xml" ContentType="application/vnd.openxmlformats-officedocument.drawingml.chart+xml"/>
  <Override PartName="/xl/drawings/drawing17.xml" ContentType="application/vnd.openxmlformats-officedocument.drawingml.chartshapes+xml"/>
  <Override PartName="/xl/charts/chart53.xml" ContentType="application/vnd.openxmlformats-officedocument.drawingml.chart+xml"/>
  <Override PartName="/xl/drawings/drawing18.xml" ContentType="application/vnd.openxmlformats-officedocument.drawingml.chartshapes+xml"/>
  <Override PartName="/xl/charts/chart54.xml" ContentType="application/vnd.openxmlformats-officedocument.drawingml.chart+xml"/>
  <Override PartName="/xl/drawings/drawing19.xml" ContentType="application/vnd.openxmlformats-officedocument.drawingml.chartshapes+xml"/>
  <Override PartName="/xl/charts/chart55.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56.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57.xml" ContentType="application/vnd.openxmlformats-officedocument.drawingml.chart+xml"/>
  <Override PartName="/xl/drawings/drawing24.xml" ContentType="application/vnd.openxmlformats-officedocument.drawingml.chartshapes+xml"/>
  <Override PartName="/xl/charts/chart58.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59.xml" ContentType="application/vnd.openxmlformats-officedocument.drawingml.chart+xml"/>
  <Override PartName="/xl/drawings/drawing27.xml" ContentType="application/vnd.openxmlformats-officedocument.drawingml.chartshapes+xml"/>
  <Override PartName="/xl/charts/chart60.xml" ContentType="application/vnd.openxmlformats-officedocument.drawingml.chart+xml"/>
  <Override PartName="/xl/drawings/drawing2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john\Desktop\mem key\bond pricing\"/>
    </mc:Choice>
  </mc:AlternateContent>
  <bookViews>
    <workbookView xWindow="240" yWindow="105" windowWidth="17760" windowHeight="8025" tabRatio="816" activeTab="14"/>
  </bookViews>
  <sheets>
    <sheet name="table 1" sheetId="1" r:id="rId1"/>
    <sheet name="table 2" sheetId="3" r:id="rId2"/>
    <sheet name="table 3" sheetId="33" r:id="rId3"/>
    <sheet name="table 4" sheetId="19" r:id="rId4"/>
    <sheet name="table 5" sheetId="28" r:id="rId5"/>
    <sheet name="table 6" sheetId="30" r:id="rId6"/>
    <sheet name="fig 1" sheetId="21" r:id="rId7"/>
    <sheet name="fig 2" sheetId="5" r:id="rId8"/>
    <sheet name="Fig. 3" sheetId="7" r:id="rId9"/>
    <sheet name="fig. 4" sheetId="10" r:id="rId10"/>
    <sheet name="fig 5" sheetId="15" r:id="rId11"/>
    <sheet name="fig 6" sheetId="31" r:id="rId12"/>
    <sheet name="fig. 7" sheetId="8" r:id="rId13"/>
    <sheet name="fig 8" sheetId="27" r:id="rId14"/>
    <sheet name="fig. 9" sheetId="12" r:id="rId15"/>
    <sheet name="fig 7 data" sheetId="22" r:id="rId16"/>
    <sheet name="fig. 8_JPT" sheetId="32" r:id="rId17"/>
    <sheet name="fig 3 data" sheetId="6" r:id="rId18"/>
  </sheets>
  <definedNames>
    <definedName name="_xlnm.Print_Area" localSheetId="6">'fig 1'!$U$1:$AD$45</definedName>
    <definedName name="_xlnm.Print_Area" localSheetId="7">'fig 2'!$K$1:$AL$75</definedName>
    <definedName name="_xlnm.Print_Area" localSheetId="10">'fig 5'!$C$45:$AM$145</definedName>
    <definedName name="_xlnm.Print_Area" localSheetId="11">'fig 6'!$A$1:$I$46</definedName>
    <definedName name="_xlnm.Print_Area" localSheetId="9">'fig. 4'!$L$3:$U$49</definedName>
    <definedName name="_xlnm.Print_Area" localSheetId="12">'fig. 7'!$N$1:$AA$68</definedName>
    <definedName name="_xlnm.Print_Area" localSheetId="16">'fig. 8_JPT'!$P$25:$Y$50</definedName>
    <definedName name="_xlnm.Print_Area" localSheetId="14">'fig. 9'!$P$25:$Y$50</definedName>
    <definedName name="_xlnm.Print_Area" localSheetId="0">'table 1'!$A$2:$J$35</definedName>
    <definedName name="_xlnm.Print_Area" localSheetId="3">'table 4'!$B$2:$L$33</definedName>
    <definedName name="_xlnm.Print_Area" localSheetId="5">'table 6'!$A$2:$K$36</definedName>
  </definedNames>
  <calcPr calcId="152511"/>
</workbook>
</file>

<file path=xl/calcChain.xml><?xml version="1.0" encoding="utf-8"?>
<calcChain xmlns="http://schemas.openxmlformats.org/spreadsheetml/2006/main">
  <c r="E6" i="33" l="1"/>
  <c r="E5" i="33"/>
  <c r="M3" i="31" l="1"/>
  <c r="M4" i="31"/>
  <c r="M5" i="31"/>
  <c r="M6" i="31"/>
  <c r="M7" i="31"/>
  <c r="M8" i="31"/>
  <c r="M9" i="31"/>
  <c r="M10" i="31"/>
  <c r="M11" i="31"/>
  <c r="M12" i="31"/>
  <c r="M13" i="31"/>
  <c r="M14" i="31"/>
  <c r="M15" i="31"/>
  <c r="M16" i="31"/>
  <c r="M17" i="31"/>
  <c r="M18" i="31"/>
  <c r="M19" i="31"/>
  <c r="M20" i="31"/>
  <c r="M21" i="31"/>
  <c r="M22" i="31"/>
  <c r="M23" i="31"/>
  <c r="M24" i="31"/>
  <c r="M25" i="31"/>
  <c r="M26" i="31"/>
  <c r="M27" i="31"/>
  <c r="M28" i="31"/>
  <c r="M29" i="31"/>
  <c r="M30" i="31"/>
  <c r="M31" i="31"/>
  <c r="M32" i="31"/>
  <c r="M33" i="31"/>
  <c r="M34" i="31"/>
  <c r="M35" i="31"/>
  <c r="M36" i="31"/>
  <c r="M37" i="31"/>
  <c r="M38" i="31"/>
  <c r="M39" i="31"/>
  <c r="M40" i="31"/>
  <c r="M41" i="31"/>
  <c r="M42" i="31"/>
  <c r="O3" i="31" l="1"/>
  <c r="P3" i="31"/>
  <c r="O4" i="31"/>
  <c r="P4" i="31"/>
  <c r="O5" i="31"/>
  <c r="P5" i="31"/>
  <c r="O6" i="31"/>
  <c r="P6" i="31"/>
  <c r="O7" i="31"/>
  <c r="P7" i="31"/>
  <c r="O8" i="31"/>
  <c r="P8" i="31"/>
  <c r="O9" i="31"/>
  <c r="P9" i="31"/>
  <c r="O10" i="31"/>
  <c r="P10" i="31"/>
  <c r="O11" i="31"/>
  <c r="P11" i="31"/>
  <c r="O12" i="31"/>
  <c r="P12" i="31"/>
  <c r="O13" i="31"/>
  <c r="P13" i="31"/>
  <c r="O14" i="31"/>
  <c r="P14" i="31"/>
  <c r="O15" i="31"/>
  <c r="P15" i="31"/>
  <c r="O16" i="31"/>
  <c r="P16" i="31"/>
  <c r="O17" i="31"/>
  <c r="P17" i="31"/>
  <c r="O18" i="31"/>
  <c r="P18" i="31"/>
  <c r="O19" i="31"/>
  <c r="P19" i="31"/>
  <c r="O20" i="31"/>
  <c r="P20" i="31"/>
  <c r="O21" i="31"/>
  <c r="P21" i="31"/>
  <c r="O22" i="31"/>
  <c r="P22" i="31"/>
  <c r="O23" i="31"/>
  <c r="P23" i="31"/>
  <c r="O24" i="31"/>
  <c r="P24" i="31"/>
  <c r="O25" i="31"/>
  <c r="P25" i="31"/>
  <c r="O26" i="31"/>
  <c r="P26" i="31"/>
  <c r="O27" i="31"/>
  <c r="P27" i="31"/>
  <c r="O28" i="31"/>
  <c r="P28" i="31"/>
  <c r="O29" i="31"/>
  <c r="P29" i="31"/>
  <c r="O30" i="31"/>
  <c r="P30" i="31"/>
  <c r="O31" i="31"/>
  <c r="P31" i="31"/>
  <c r="O32" i="31"/>
  <c r="P32" i="31"/>
  <c r="O33" i="31"/>
  <c r="P33" i="31"/>
  <c r="O34" i="31"/>
  <c r="P34" i="31"/>
  <c r="O35" i="31"/>
  <c r="P35" i="31"/>
  <c r="O36" i="31"/>
  <c r="P36" i="31"/>
  <c r="O37" i="31"/>
  <c r="P37" i="31"/>
  <c r="O38" i="31"/>
  <c r="P38" i="31"/>
  <c r="O39" i="31"/>
  <c r="P39" i="31"/>
  <c r="O40" i="31"/>
  <c r="P40" i="31"/>
  <c r="O41" i="31"/>
  <c r="P41" i="31"/>
  <c r="O42" i="31"/>
  <c r="P42" i="31"/>
  <c r="N4" i="31"/>
  <c r="N5" i="31"/>
  <c r="N6" i="31"/>
  <c r="N7" i="31"/>
  <c r="N8" i="31"/>
  <c r="N9" i="31"/>
  <c r="N10" i="31"/>
  <c r="N11" i="31"/>
  <c r="N12" i="31"/>
  <c r="N13" i="31"/>
  <c r="N14" i="31"/>
  <c r="N15" i="31"/>
  <c r="N16" i="31"/>
  <c r="N17" i="31"/>
  <c r="N18" i="31"/>
  <c r="N19" i="31"/>
  <c r="N20" i="31"/>
  <c r="N21" i="31"/>
  <c r="N22" i="31"/>
  <c r="N23" i="31"/>
  <c r="N24" i="31"/>
  <c r="N25" i="31"/>
  <c r="N26" i="31"/>
  <c r="N27" i="31"/>
  <c r="N28" i="31"/>
  <c r="N29" i="31"/>
  <c r="N30" i="31"/>
  <c r="N31" i="31"/>
  <c r="N32" i="31"/>
  <c r="N33" i="31"/>
  <c r="N34" i="31"/>
  <c r="N35" i="31"/>
  <c r="N36" i="31"/>
  <c r="N37" i="31"/>
  <c r="N38" i="31"/>
  <c r="N39" i="31"/>
  <c r="N40" i="31"/>
  <c r="N41" i="31"/>
  <c r="N42" i="31"/>
  <c r="N3" i="31"/>
  <c r="L32" i="32"/>
  <c r="K32" i="32"/>
  <c r="J32" i="32"/>
  <c r="I32" i="32"/>
  <c r="H32" i="32"/>
  <c r="G32" i="32"/>
  <c r="F32" i="32"/>
  <c r="L31" i="32"/>
  <c r="K31" i="32"/>
  <c r="J31" i="32"/>
  <c r="I31" i="32"/>
  <c r="H31" i="32"/>
  <c r="G31" i="32"/>
  <c r="F31" i="32"/>
  <c r="L30" i="32"/>
  <c r="K30" i="32"/>
  <c r="J30" i="32"/>
  <c r="I30" i="32"/>
  <c r="H30" i="32"/>
  <c r="G30" i="32"/>
  <c r="F30" i="32"/>
  <c r="L29" i="32"/>
  <c r="K29" i="32"/>
  <c r="J29" i="32"/>
  <c r="I29" i="32"/>
  <c r="H29" i="32"/>
  <c r="G29" i="32"/>
  <c r="F29" i="32"/>
  <c r="L28" i="32"/>
  <c r="K28" i="32"/>
  <c r="J28" i="32"/>
  <c r="I28" i="32"/>
  <c r="H28" i="32"/>
  <c r="G28" i="32"/>
  <c r="F28" i="32"/>
  <c r="L27" i="32"/>
  <c r="K27" i="32"/>
  <c r="J27" i="32"/>
  <c r="I27" i="32"/>
  <c r="H27" i="32"/>
  <c r="G27" i="32"/>
  <c r="F27" i="32"/>
  <c r="L26" i="32"/>
  <c r="K26" i="32"/>
  <c r="J26" i="32"/>
  <c r="I26" i="32"/>
  <c r="H26" i="32"/>
  <c r="G26" i="32"/>
  <c r="F26" i="32"/>
  <c r="L25" i="32"/>
  <c r="K25" i="32"/>
  <c r="J25" i="32"/>
  <c r="I25" i="32"/>
  <c r="H25" i="32"/>
  <c r="G25" i="32"/>
  <c r="F25" i="32"/>
  <c r="AD20" i="8" l="1"/>
  <c r="I17" i="19"/>
  <c r="H17" i="19"/>
  <c r="G17" i="19"/>
  <c r="F17" i="19"/>
  <c r="E17" i="19"/>
  <c r="E16" i="19"/>
  <c r="F16" i="19"/>
  <c r="G16" i="19"/>
  <c r="H16" i="19"/>
  <c r="I16" i="19"/>
  <c r="J16" i="19"/>
  <c r="K16" i="19"/>
  <c r="L16" i="19"/>
  <c r="D16" i="19"/>
  <c r="F15" i="19"/>
  <c r="G15" i="19"/>
  <c r="H15" i="19"/>
  <c r="I15" i="19"/>
  <c r="J15" i="19"/>
  <c r="K15" i="19"/>
  <c r="L15" i="19"/>
  <c r="E15" i="19"/>
  <c r="D15" i="19"/>
  <c r="E5" i="19"/>
  <c r="F5" i="19"/>
  <c r="G5" i="19"/>
  <c r="H5" i="19"/>
  <c r="T19" i="19" s="1"/>
  <c r="I5" i="19"/>
  <c r="J5" i="19"/>
  <c r="K5" i="19"/>
  <c r="L5" i="19"/>
  <c r="X19" i="19" s="1"/>
  <c r="E6" i="19"/>
  <c r="F6" i="19"/>
  <c r="G6" i="19"/>
  <c r="H6" i="19"/>
  <c r="T20" i="19" s="1"/>
  <c r="I6" i="19"/>
  <c r="J6" i="19"/>
  <c r="K6" i="19"/>
  <c r="L6" i="19"/>
  <c r="X20" i="19" s="1"/>
  <c r="E7" i="19"/>
  <c r="F7" i="19"/>
  <c r="G7" i="19"/>
  <c r="H7" i="19"/>
  <c r="T21" i="19" s="1"/>
  <c r="I7" i="19"/>
  <c r="J7" i="19"/>
  <c r="K7" i="19"/>
  <c r="L7" i="19"/>
  <c r="X21" i="19" s="1"/>
  <c r="E8" i="19"/>
  <c r="F8" i="19"/>
  <c r="G8" i="19"/>
  <c r="H8" i="19"/>
  <c r="T22" i="19" s="1"/>
  <c r="I8" i="19"/>
  <c r="J8" i="19"/>
  <c r="K8" i="19"/>
  <c r="L8" i="19"/>
  <c r="X22" i="19" s="1"/>
  <c r="E9" i="19"/>
  <c r="F9" i="19"/>
  <c r="G9" i="19"/>
  <c r="H9" i="19"/>
  <c r="T23" i="19" s="1"/>
  <c r="I9" i="19"/>
  <c r="J9" i="19"/>
  <c r="K9" i="19"/>
  <c r="L9" i="19"/>
  <c r="X23" i="19" s="1"/>
  <c r="E10" i="19"/>
  <c r="F10" i="19"/>
  <c r="G10" i="19"/>
  <c r="H10" i="19"/>
  <c r="T24" i="19" s="1"/>
  <c r="I10" i="19"/>
  <c r="J10" i="19"/>
  <c r="K10" i="19"/>
  <c r="L10" i="19"/>
  <c r="X24" i="19" s="1"/>
  <c r="E11" i="19"/>
  <c r="F11" i="19"/>
  <c r="G11" i="19"/>
  <c r="H11" i="19"/>
  <c r="T25" i="19" s="1"/>
  <c r="I11" i="19"/>
  <c r="J11" i="19"/>
  <c r="K11" i="19"/>
  <c r="L11" i="19"/>
  <c r="X25" i="19" s="1"/>
  <c r="E12" i="19"/>
  <c r="F12" i="19"/>
  <c r="G12" i="19"/>
  <c r="H12" i="19"/>
  <c r="T26" i="19" s="1"/>
  <c r="I12" i="19"/>
  <c r="J12" i="19"/>
  <c r="K12" i="19"/>
  <c r="L12" i="19"/>
  <c r="X26" i="19" s="1"/>
  <c r="E13" i="19"/>
  <c r="F13" i="19"/>
  <c r="G13" i="19"/>
  <c r="H13" i="19"/>
  <c r="T27" i="19" s="1"/>
  <c r="I13" i="19"/>
  <c r="J13" i="19"/>
  <c r="K13" i="19"/>
  <c r="L13" i="19"/>
  <c r="X27" i="19" s="1"/>
  <c r="D6" i="19"/>
  <c r="D7" i="19"/>
  <c r="D8" i="19"/>
  <c r="P22" i="19" s="1"/>
  <c r="D9" i="19"/>
  <c r="D10" i="19"/>
  <c r="D11" i="19"/>
  <c r="D12" i="19"/>
  <c r="P26" i="19" s="1"/>
  <c r="D13" i="19"/>
  <c r="D5" i="19"/>
  <c r="Q19" i="19"/>
  <c r="R19" i="19"/>
  <c r="S19" i="19"/>
  <c r="U19" i="19"/>
  <c r="V19" i="19"/>
  <c r="W19" i="19"/>
  <c r="Q20" i="19"/>
  <c r="R20" i="19"/>
  <c r="S20" i="19"/>
  <c r="U20" i="19"/>
  <c r="V20" i="19"/>
  <c r="W20" i="19"/>
  <c r="Q21" i="19"/>
  <c r="R21" i="19"/>
  <c r="S21" i="19"/>
  <c r="U21" i="19"/>
  <c r="V21" i="19"/>
  <c r="W21" i="19"/>
  <c r="Q22" i="19"/>
  <c r="R22" i="19"/>
  <c r="S22" i="19"/>
  <c r="U22" i="19"/>
  <c r="V22" i="19"/>
  <c r="W22" i="19"/>
  <c r="Q23" i="19"/>
  <c r="R23" i="19"/>
  <c r="S23" i="19"/>
  <c r="U23" i="19"/>
  <c r="V23" i="19"/>
  <c r="W23" i="19"/>
  <c r="Q24" i="19"/>
  <c r="R24" i="19"/>
  <c r="S24" i="19"/>
  <c r="U24" i="19"/>
  <c r="V24" i="19"/>
  <c r="W24" i="19"/>
  <c r="Q25" i="19"/>
  <c r="R25" i="19"/>
  <c r="S25" i="19"/>
  <c r="U25" i="19"/>
  <c r="V25" i="19"/>
  <c r="W25" i="19"/>
  <c r="Q26" i="19"/>
  <c r="R26" i="19"/>
  <c r="S26" i="19"/>
  <c r="U26" i="19"/>
  <c r="V26" i="19"/>
  <c r="W26" i="19"/>
  <c r="Q27" i="19"/>
  <c r="R27" i="19"/>
  <c r="S27" i="19"/>
  <c r="U27" i="19"/>
  <c r="V27" i="19"/>
  <c r="W27" i="19"/>
  <c r="P20" i="19"/>
  <c r="P21" i="19"/>
  <c r="P23" i="19"/>
  <c r="P24" i="19"/>
  <c r="P25" i="19"/>
  <c r="P27" i="19"/>
  <c r="P19" i="19"/>
  <c r="V4" i="31"/>
  <c r="V5" i="31"/>
  <c r="V6" i="31"/>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W4" i="31"/>
  <c r="W5" i="31"/>
  <c r="W6" i="31"/>
  <c r="W7" i="31"/>
  <c r="W8" i="31"/>
  <c r="W9" i="31"/>
  <c r="W10" i="31"/>
  <c r="W11" i="31"/>
  <c r="W12" i="31"/>
  <c r="W13" i="31"/>
  <c r="W14" i="31"/>
  <c r="W15" i="31"/>
  <c r="W16" i="31"/>
  <c r="W17" i="31"/>
  <c r="W18" i="31"/>
  <c r="W19" i="31"/>
  <c r="W20" i="31"/>
  <c r="W21" i="31"/>
  <c r="W22" i="31"/>
  <c r="W23" i="31"/>
  <c r="W24" i="31"/>
  <c r="W25" i="31"/>
  <c r="W26" i="31"/>
  <c r="W27" i="31"/>
  <c r="W28" i="31"/>
  <c r="W29" i="31"/>
  <c r="W30" i="31"/>
  <c r="W31" i="31"/>
  <c r="W32" i="31"/>
  <c r="W33" i="31"/>
  <c r="W34" i="31"/>
  <c r="W35" i="31"/>
  <c r="W36" i="31"/>
  <c r="W37" i="31"/>
  <c r="W38" i="31"/>
  <c r="W39" i="31"/>
  <c r="W40" i="31"/>
  <c r="W41" i="31"/>
  <c r="W42" i="31"/>
  <c r="W3" i="31"/>
  <c r="V3" i="31"/>
  <c r="U4" i="31"/>
  <c r="U5" i="31"/>
  <c r="U6" i="31"/>
  <c r="U7" i="31"/>
  <c r="U8" i="31"/>
  <c r="U9" i="31"/>
  <c r="U10" i="31"/>
  <c r="U11" i="31"/>
  <c r="U12" i="31"/>
  <c r="U13" i="31"/>
  <c r="U14" i="31"/>
  <c r="U15" i="31"/>
  <c r="U16" i="31"/>
  <c r="U17" i="31"/>
  <c r="U18" i="31"/>
  <c r="U19" i="31"/>
  <c r="U20" i="31"/>
  <c r="U21" i="31"/>
  <c r="U22" i="31"/>
  <c r="U23" i="31"/>
  <c r="U24" i="31"/>
  <c r="U25" i="31"/>
  <c r="U26" i="31"/>
  <c r="U27" i="31"/>
  <c r="U28" i="31"/>
  <c r="U29" i="31"/>
  <c r="U30" i="31"/>
  <c r="U31" i="31"/>
  <c r="U32" i="31"/>
  <c r="U33" i="31"/>
  <c r="U34" i="31"/>
  <c r="U35" i="31"/>
  <c r="U36" i="31"/>
  <c r="U37" i="31"/>
  <c r="U38" i="31"/>
  <c r="U39" i="31"/>
  <c r="U40" i="31"/>
  <c r="U41" i="31"/>
  <c r="U42" i="31"/>
  <c r="U3" i="31"/>
  <c r="T3" i="31"/>
  <c r="J3" i="10"/>
  <c r="J4" i="10"/>
  <c r="J5" i="10"/>
  <c r="J6" i="10"/>
  <c r="J7" i="10"/>
  <c r="J8" i="10"/>
  <c r="J9" i="10"/>
  <c r="J10" i="10"/>
  <c r="J11" i="10"/>
  <c r="J12" i="10"/>
  <c r="J13" i="10"/>
  <c r="J14" i="10"/>
  <c r="J15" i="10"/>
  <c r="J16" i="10"/>
  <c r="J17" i="10"/>
  <c r="J18" i="10"/>
  <c r="J19" i="10"/>
  <c r="J20" i="10"/>
  <c r="J21" i="10"/>
  <c r="J22" i="10"/>
  <c r="J23" i="10"/>
  <c r="J24" i="10"/>
  <c r="J25" i="10"/>
  <c r="J26" i="10"/>
  <c r="J27" i="10"/>
  <c r="J28" i="10"/>
  <c r="J29" i="10"/>
  <c r="J30" i="10"/>
  <c r="J31" i="10"/>
  <c r="J32" i="10"/>
  <c r="J33" i="10"/>
  <c r="J34" i="10"/>
  <c r="J35" i="10"/>
  <c r="J36" i="10"/>
  <c r="J37" i="10"/>
  <c r="J38" i="10"/>
  <c r="J39" i="10"/>
  <c r="J40" i="10"/>
  <c r="J41" i="10"/>
  <c r="J42" i="10"/>
  <c r="J43" i="10"/>
  <c r="J44" i="10"/>
  <c r="J45" i="10"/>
  <c r="J46" i="10"/>
  <c r="J47" i="10"/>
  <c r="J48" i="10"/>
  <c r="J49" i="10"/>
  <c r="J50" i="10"/>
  <c r="J51" i="10"/>
  <c r="J52" i="10"/>
  <c r="J53" i="10"/>
  <c r="J54" i="10"/>
  <c r="J55" i="10"/>
  <c r="J56" i="10"/>
  <c r="J57" i="10"/>
  <c r="J58" i="10"/>
  <c r="J59" i="10"/>
  <c r="J60" i="10"/>
  <c r="J61" i="10"/>
  <c r="J62" i="10"/>
  <c r="J63" i="10"/>
  <c r="J64" i="10"/>
  <c r="J65" i="10"/>
  <c r="J66" i="10"/>
  <c r="J67" i="10"/>
  <c r="J68" i="10"/>
  <c r="J69" i="10"/>
  <c r="J70" i="10"/>
  <c r="J71" i="10"/>
  <c r="J72" i="10"/>
  <c r="J73" i="10"/>
  <c r="J74" i="10"/>
  <c r="J75" i="10"/>
  <c r="J76" i="10"/>
  <c r="J77" i="10"/>
  <c r="J78" i="10"/>
  <c r="J79" i="10"/>
  <c r="J80" i="10"/>
  <c r="J81" i="10"/>
  <c r="J82" i="10"/>
  <c r="J83" i="10"/>
  <c r="J84" i="10"/>
  <c r="J85" i="10"/>
  <c r="J86" i="10"/>
  <c r="J87" i="10"/>
  <c r="J88" i="10"/>
  <c r="J89" i="10"/>
  <c r="Q1" i="10"/>
  <c r="P1" i="10"/>
  <c r="T4" i="31" l="1"/>
  <c r="T5" i="31"/>
  <c r="T42" i="31"/>
  <c r="T6" i="31"/>
  <c r="T8" i="31"/>
  <c r="T9" i="31"/>
  <c r="T11" i="31"/>
  <c r="T13" i="31"/>
  <c r="T15" i="31"/>
  <c r="T16" i="31"/>
  <c r="T18" i="31"/>
  <c r="T20" i="31"/>
  <c r="T22" i="31"/>
  <c r="T24" i="31"/>
  <c r="T26" i="31"/>
  <c r="T27" i="31"/>
  <c r="T29" i="31"/>
  <c r="T31" i="31"/>
  <c r="T33" i="31"/>
  <c r="T34" i="31"/>
  <c r="T36" i="31"/>
  <c r="T38" i="31"/>
  <c r="T40" i="31"/>
  <c r="T41" i="31"/>
  <c r="T7" i="31"/>
  <c r="T10" i="31"/>
  <c r="T12" i="31"/>
  <c r="T14" i="31"/>
  <c r="T17" i="31"/>
  <c r="T19" i="31"/>
  <c r="T21" i="31"/>
  <c r="T23" i="31"/>
  <c r="T25" i="31"/>
  <c r="T28" i="31"/>
  <c r="T30" i="31"/>
  <c r="T32" i="31"/>
  <c r="T35" i="31"/>
  <c r="T37" i="31"/>
  <c r="T39" i="31"/>
  <c r="L64" i="19"/>
  <c r="L65" i="19"/>
  <c r="L66" i="19"/>
  <c r="L52" i="19"/>
  <c r="L53" i="19"/>
  <c r="L54" i="19"/>
  <c r="AP26" i="21"/>
  <c r="AP25" i="21"/>
  <c r="AP24" i="21"/>
  <c r="AP23" i="21"/>
  <c r="AM89" i="21"/>
  <c r="AM88" i="21"/>
  <c r="AM87" i="21"/>
  <c r="AM86" i="21"/>
  <c r="AM85" i="21"/>
  <c r="AM84" i="21"/>
  <c r="AM83" i="21"/>
  <c r="AM82" i="21"/>
  <c r="AM81" i="21"/>
  <c r="AM80" i="21"/>
  <c r="AM79" i="21"/>
  <c r="AM78" i="21"/>
  <c r="AM77" i="21"/>
  <c r="AM76" i="21"/>
  <c r="AM75" i="21"/>
  <c r="AM74" i="21"/>
  <c r="AM73" i="21"/>
  <c r="AM72" i="21"/>
  <c r="AM71" i="21"/>
  <c r="AM70" i="21"/>
  <c r="AM69" i="21"/>
  <c r="AM68" i="21"/>
  <c r="AM67" i="21"/>
  <c r="AM66" i="21"/>
  <c r="AM65" i="21"/>
  <c r="AM64" i="21"/>
  <c r="AM63" i="21"/>
  <c r="AM62" i="21"/>
  <c r="AM61" i="21"/>
  <c r="AM60" i="21"/>
  <c r="AM59" i="21"/>
  <c r="AM58" i="21"/>
  <c r="AM57" i="21"/>
  <c r="AM56" i="21"/>
  <c r="AM55" i="21"/>
  <c r="AM54" i="21"/>
  <c r="AM53" i="21"/>
  <c r="AM52" i="21"/>
  <c r="AM51" i="21"/>
  <c r="AM50" i="21"/>
  <c r="AM49" i="21"/>
  <c r="AM48" i="21"/>
  <c r="AM47" i="21"/>
  <c r="AM46" i="21"/>
  <c r="AM45" i="21"/>
  <c r="AM44" i="21"/>
  <c r="AM43" i="21"/>
  <c r="AM42" i="21"/>
  <c r="AM41" i="21"/>
  <c r="AM40" i="21"/>
  <c r="AM39" i="21"/>
  <c r="AM38" i="21"/>
  <c r="AM37" i="21"/>
  <c r="AM36" i="21"/>
  <c r="AM35" i="21"/>
  <c r="AM34" i="21"/>
  <c r="AM33" i="21"/>
  <c r="AM32" i="21"/>
  <c r="AM31" i="21"/>
  <c r="AM30" i="21"/>
  <c r="AM29" i="21"/>
  <c r="AM28" i="21"/>
  <c r="AM27" i="21"/>
  <c r="AM26" i="21"/>
  <c r="AM25" i="21"/>
  <c r="AM24" i="21"/>
  <c r="AM23" i="21"/>
  <c r="AM22" i="21"/>
  <c r="AM21" i="21"/>
  <c r="AM20" i="21"/>
  <c r="AM19" i="21"/>
  <c r="AM18" i="21"/>
  <c r="AM17" i="21"/>
  <c r="AM16" i="21"/>
  <c r="AM15" i="21"/>
  <c r="AM14" i="21"/>
  <c r="AM13" i="21"/>
  <c r="AM12" i="21"/>
  <c r="AM11" i="21"/>
  <c r="AM10" i="21"/>
  <c r="AM9" i="21"/>
  <c r="AM8" i="21"/>
  <c r="AM7" i="21"/>
  <c r="AM6" i="21"/>
  <c r="AM5" i="21"/>
  <c r="AM4" i="21"/>
  <c r="AM3" i="21"/>
  <c r="AM2" i="21"/>
  <c r="AO3" i="21"/>
  <c r="I2" i="5"/>
  <c r="I1" i="5"/>
  <c r="M42" i="6"/>
  <c r="H42" i="6"/>
  <c r="L42" i="6"/>
  <c r="J42" i="6" s="1"/>
  <c r="K42" i="6"/>
  <c r="I42" i="6" s="1"/>
  <c r="K23" i="6"/>
  <c r="K24" i="6" s="1"/>
  <c r="M22" i="6"/>
  <c r="H22" i="6" s="1"/>
  <c r="I22" i="6" s="1"/>
  <c r="L22" i="6"/>
  <c r="L23" i="6" s="1"/>
  <c r="K22" i="6"/>
  <c r="M18" i="6"/>
  <c r="M19" i="6" s="1"/>
  <c r="L18" i="6"/>
  <c r="K18" i="6"/>
  <c r="K19" i="6" s="1"/>
  <c r="M14" i="6"/>
  <c r="L14" i="6"/>
  <c r="J14" i="6" s="1"/>
  <c r="K14" i="6"/>
  <c r="K15" i="6" s="1"/>
  <c r="H14" i="6"/>
  <c r="I14" i="6"/>
  <c r="M10" i="6"/>
  <c r="L10" i="6"/>
  <c r="J10" i="6"/>
  <c r="K10" i="6"/>
  <c r="I10" i="6" s="1"/>
  <c r="H10" i="6"/>
  <c r="M6" i="6"/>
  <c r="H6" i="6" s="1"/>
  <c r="I6" i="6" s="1"/>
  <c r="L6" i="6"/>
  <c r="L7" i="6"/>
  <c r="K6" i="6"/>
  <c r="K7" i="6" s="1"/>
  <c r="M4" i="6"/>
  <c r="M5" i="6" s="1"/>
  <c r="H5" i="6" s="1"/>
  <c r="L4" i="6"/>
  <c r="J4" i="6" s="1"/>
  <c r="H4" i="6"/>
  <c r="M3" i="6"/>
  <c r="L3" i="6"/>
  <c r="K3" i="6"/>
  <c r="J3" i="6"/>
  <c r="H3" i="6"/>
  <c r="L8" i="6"/>
  <c r="L5" i="6"/>
  <c r="M15" i="6"/>
  <c r="M16" i="6" s="1"/>
  <c r="L15" i="6"/>
  <c r="K4" i="6"/>
  <c r="K5" i="6" s="1"/>
  <c r="I3" i="6"/>
  <c r="M11" i="6"/>
  <c r="H11" i="6" s="1"/>
  <c r="L11" i="6"/>
  <c r="L12" i="6" s="1"/>
  <c r="H18" i="6"/>
  <c r="I18" i="6"/>
  <c r="J22" i="6"/>
  <c r="M12" i="6"/>
  <c r="I4" i="6"/>
  <c r="L16" i="6"/>
  <c r="L17" i="6" s="1"/>
  <c r="H15" i="6"/>
  <c r="L9" i="6"/>
  <c r="M13" i="6"/>
  <c r="H13" i="6" s="1"/>
  <c r="H12" i="6"/>
  <c r="C3" i="6"/>
  <c r="F26" i="12"/>
  <c r="G26" i="12"/>
  <c r="H26" i="12"/>
  <c r="I26" i="12"/>
  <c r="J26" i="12"/>
  <c r="K26" i="12"/>
  <c r="L26" i="12"/>
  <c r="F27" i="12"/>
  <c r="G27" i="12"/>
  <c r="H27" i="12"/>
  <c r="I27" i="12"/>
  <c r="J27" i="12"/>
  <c r="K27" i="12"/>
  <c r="L27" i="12"/>
  <c r="F28" i="12"/>
  <c r="G28" i="12"/>
  <c r="H28" i="12"/>
  <c r="I28" i="12"/>
  <c r="J28" i="12"/>
  <c r="K28" i="12"/>
  <c r="L28" i="12"/>
  <c r="F29" i="12"/>
  <c r="G29" i="12"/>
  <c r="H29" i="12"/>
  <c r="I29" i="12"/>
  <c r="J29" i="12"/>
  <c r="K29" i="12"/>
  <c r="L29" i="12"/>
  <c r="F30" i="12"/>
  <c r="G30" i="12"/>
  <c r="H30" i="12"/>
  <c r="I30" i="12"/>
  <c r="J30" i="12"/>
  <c r="K30" i="12"/>
  <c r="L30" i="12"/>
  <c r="F31" i="12"/>
  <c r="G31" i="12"/>
  <c r="H31" i="12"/>
  <c r="I31" i="12"/>
  <c r="J31" i="12"/>
  <c r="K31" i="12"/>
  <c r="L31" i="12"/>
  <c r="F32" i="12"/>
  <c r="G32" i="12"/>
  <c r="H32" i="12"/>
  <c r="I32" i="12"/>
  <c r="J32" i="12"/>
  <c r="K32" i="12"/>
  <c r="L32" i="12"/>
  <c r="G25" i="12"/>
  <c r="H25" i="12"/>
  <c r="I25" i="12"/>
  <c r="J25" i="12"/>
  <c r="K25" i="12"/>
  <c r="L25" i="12"/>
  <c r="F25" i="12"/>
  <c r="L2" i="10"/>
  <c r="K2" i="10"/>
  <c r="O1" i="10"/>
  <c r="N1" i="10"/>
  <c r="K1" i="10"/>
  <c r="AF2" i="21"/>
  <c r="AG2" i="21"/>
  <c r="AH2" i="21"/>
  <c r="AI2" i="21"/>
  <c r="AJ2" i="21"/>
  <c r="AK2" i="21"/>
  <c r="AL2" i="21"/>
  <c r="AF3" i="21"/>
  <c r="AG3" i="21"/>
  <c r="AH3" i="21"/>
  <c r="AI3" i="21"/>
  <c r="AJ3" i="21"/>
  <c r="AK3" i="21"/>
  <c r="AL3" i="21"/>
  <c r="AF4" i="21"/>
  <c r="AG4" i="21"/>
  <c r="AH4" i="21"/>
  <c r="AI4" i="21"/>
  <c r="AJ4" i="21"/>
  <c r="AK4" i="21"/>
  <c r="AL4" i="21"/>
  <c r="AF5" i="21"/>
  <c r="AG5" i="21"/>
  <c r="AH5" i="21"/>
  <c r="AI5" i="21"/>
  <c r="AJ5" i="21"/>
  <c r="AK5" i="21"/>
  <c r="AL5" i="21"/>
  <c r="AF6" i="21"/>
  <c r="AG6" i="21"/>
  <c r="AH6" i="21"/>
  <c r="AI6" i="21"/>
  <c r="AJ6" i="21"/>
  <c r="AK6" i="21"/>
  <c r="AL6" i="21"/>
  <c r="AF7" i="21"/>
  <c r="AG7" i="21"/>
  <c r="AH7" i="21"/>
  <c r="AI7" i="21"/>
  <c r="AJ7" i="21"/>
  <c r="AK7" i="21"/>
  <c r="AL7" i="21"/>
  <c r="AF8" i="21"/>
  <c r="AG8" i="21"/>
  <c r="AH8" i="21"/>
  <c r="AI8" i="21"/>
  <c r="AJ8" i="21"/>
  <c r="AK8" i="21"/>
  <c r="AL8" i="21"/>
  <c r="AF9" i="21"/>
  <c r="AG9" i="21"/>
  <c r="AH9" i="21"/>
  <c r="AI9" i="21"/>
  <c r="AJ9" i="21"/>
  <c r="AK9" i="21"/>
  <c r="AL9" i="21"/>
  <c r="AF10" i="21"/>
  <c r="AG10" i="21"/>
  <c r="AH10" i="21"/>
  <c r="AI10" i="21"/>
  <c r="AJ10" i="21"/>
  <c r="AK10" i="21"/>
  <c r="AL10" i="21"/>
  <c r="AF11" i="21"/>
  <c r="AG11" i="21"/>
  <c r="AH11" i="21"/>
  <c r="AI11" i="21"/>
  <c r="AJ11" i="21"/>
  <c r="AK11" i="21"/>
  <c r="AL11" i="21"/>
  <c r="AF12" i="21"/>
  <c r="AG12" i="21"/>
  <c r="AH12" i="21"/>
  <c r="AI12" i="21"/>
  <c r="AJ12" i="21"/>
  <c r="AK12" i="21"/>
  <c r="AL12" i="21"/>
  <c r="AF13" i="21"/>
  <c r="AG13" i="21"/>
  <c r="AH13" i="21"/>
  <c r="AI13" i="21"/>
  <c r="AJ13" i="21"/>
  <c r="AK13" i="21"/>
  <c r="AL13" i="21"/>
  <c r="AF14" i="21"/>
  <c r="AG14" i="21"/>
  <c r="AH14" i="21"/>
  <c r="AI14" i="21"/>
  <c r="AJ14" i="21"/>
  <c r="AK14" i="21"/>
  <c r="AL14" i="21"/>
  <c r="AF15" i="21"/>
  <c r="AG15" i="21"/>
  <c r="AH15" i="21"/>
  <c r="AI15" i="21"/>
  <c r="AJ15" i="21"/>
  <c r="AK15" i="21"/>
  <c r="AL15" i="21"/>
  <c r="AF16" i="21"/>
  <c r="AG16" i="21"/>
  <c r="AH16" i="21"/>
  <c r="AI16" i="21"/>
  <c r="AJ16" i="21"/>
  <c r="AK16" i="21"/>
  <c r="AL16" i="21"/>
  <c r="AF17" i="21"/>
  <c r="AG17" i="21"/>
  <c r="AH17" i="21"/>
  <c r="AI17" i="21"/>
  <c r="AJ17" i="21"/>
  <c r="AK17" i="21"/>
  <c r="AL17" i="21"/>
  <c r="AF18" i="21"/>
  <c r="AG18" i="21"/>
  <c r="AH18" i="21"/>
  <c r="AI18" i="21"/>
  <c r="AJ18" i="21"/>
  <c r="AK18" i="21"/>
  <c r="AL18" i="21"/>
  <c r="AF19" i="21"/>
  <c r="AG19" i="21"/>
  <c r="AH19" i="21"/>
  <c r="AI19" i="21"/>
  <c r="AJ19" i="21"/>
  <c r="AK19" i="21"/>
  <c r="AL19" i="21"/>
  <c r="AF20" i="21"/>
  <c r="AG20" i="21"/>
  <c r="AH20" i="21"/>
  <c r="AI20" i="21"/>
  <c r="AJ20" i="21"/>
  <c r="AK20" i="21"/>
  <c r="AL20" i="21"/>
  <c r="AF21" i="21"/>
  <c r="AG21" i="21"/>
  <c r="AH21" i="21"/>
  <c r="AI21" i="21"/>
  <c r="AJ21" i="21"/>
  <c r="AK21" i="21"/>
  <c r="AL21" i="21"/>
  <c r="AF22" i="21"/>
  <c r="AG22" i="21"/>
  <c r="AH22" i="21"/>
  <c r="AI22" i="21"/>
  <c r="AJ22" i="21"/>
  <c r="AK22" i="21"/>
  <c r="AL22" i="21"/>
  <c r="AF23" i="21"/>
  <c r="AG23" i="21"/>
  <c r="AH23" i="21"/>
  <c r="AI23" i="21"/>
  <c r="AJ23" i="21"/>
  <c r="AK23" i="21"/>
  <c r="AL23" i="21"/>
  <c r="AF24" i="21"/>
  <c r="AG24" i="21"/>
  <c r="AH24" i="21"/>
  <c r="AI24" i="21"/>
  <c r="AJ24" i="21"/>
  <c r="AK24" i="21"/>
  <c r="AL24" i="21"/>
  <c r="AF25" i="21"/>
  <c r="AG25" i="21"/>
  <c r="AH25" i="21"/>
  <c r="AI25" i="21"/>
  <c r="AJ25" i="21"/>
  <c r="AK25" i="21"/>
  <c r="AL25" i="21"/>
  <c r="AF26" i="21"/>
  <c r="AG26" i="21"/>
  <c r="AH26" i="21"/>
  <c r="AI26" i="21"/>
  <c r="AJ26" i="21"/>
  <c r="AK26" i="21"/>
  <c r="AL26" i="21"/>
  <c r="AF27" i="21"/>
  <c r="AG27" i="21"/>
  <c r="AH27" i="21"/>
  <c r="AI27" i="21"/>
  <c r="AJ27" i="21"/>
  <c r="AK27" i="21"/>
  <c r="AL27" i="21"/>
  <c r="AF28" i="21"/>
  <c r="AG28" i="21"/>
  <c r="AH28" i="21"/>
  <c r="AI28" i="21"/>
  <c r="AJ28" i="21"/>
  <c r="AK28" i="21"/>
  <c r="AL28" i="21"/>
  <c r="AF29" i="21"/>
  <c r="AG29" i="21"/>
  <c r="AH29" i="21"/>
  <c r="AI29" i="21"/>
  <c r="AJ29" i="21"/>
  <c r="AK29" i="21"/>
  <c r="AL29" i="21"/>
  <c r="AF30" i="21"/>
  <c r="AG30" i="21"/>
  <c r="AH30" i="21"/>
  <c r="AI30" i="21"/>
  <c r="AJ30" i="21"/>
  <c r="AK30" i="21"/>
  <c r="AL30" i="21"/>
  <c r="AF31" i="21"/>
  <c r="AG31" i="21"/>
  <c r="AH31" i="21"/>
  <c r="AI31" i="21"/>
  <c r="AJ31" i="21"/>
  <c r="AK31" i="21"/>
  <c r="AL31" i="21"/>
  <c r="AF32" i="21"/>
  <c r="AG32" i="21"/>
  <c r="AH32" i="21"/>
  <c r="AI32" i="21"/>
  <c r="AJ32" i="21"/>
  <c r="AK32" i="21"/>
  <c r="AL32" i="21"/>
  <c r="AF33" i="21"/>
  <c r="AG33" i="21"/>
  <c r="AH33" i="21"/>
  <c r="AI33" i="21"/>
  <c r="AJ33" i="21"/>
  <c r="AK33" i="21"/>
  <c r="AL33" i="21"/>
  <c r="AF34" i="21"/>
  <c r="AG34" i="21"/>
  <c r="AH34" i="21"/>
  <c r="AI34" i="21"/>
  <c r="AJ34" i="21"/>
  <c r="AK34" i="21"/>
  <c r="AL34" i="21"/>
  <c r="AF35" i="21"/>
  <c r="AG35" i="21"/>
  <c r="AH35" i="21"/>
  <c r="AI35" i="21"/>
  <c r="AJ35" i="21"/>
  <c r="AK35" i="21"/>
  <c r="AL35" i="21"/>
  <c r="AF36" i="21"/>
  <c r="AG36" i="21"/>
  <c r="AH36" i="21"/>
  <c r="AI36" i="21"/>
  <c r="AJ36" i="21"/>
  <c r="AK36" i="21"/>
  <c r="AL36" i="21"/>
  <c r="AF37" i="21"/>
  <c r="AG37" i="21"/>
  <c r="AH37" i="21"/>
  <c r="AI37" i="21"/>
  <c r="AJ37" i="21"/>
  <c r="AK37" i="21"/>
  <c r="AL37" i="21"/>
  <c r="AF38" i="21"/>
  <c r="AG38" i="21"/>
  <c r="AH38" i="21"/>
  <c r="AI38" i="21"/>
  <c r="AJ38" i="21"/>
  <c r="AK38" i="21"/>
  <c r="AL38" i="21"/>
  <c r="AF39" i="21"/>
  <c r="AG39" i="21"/>
  <c r="AH39" i="21"/>
  <c r="AI39" i="21"/>
  <c r="AJ39" i="21"/>
  <c r="AK39" i="21"/>
  <c r="AL39" i="21"/>
  <c r="AF40" i="21"/>
  <c r="AG40" i="21"/>
  <c r="AH40" i="21"/>
  <c r="AI40" i="21"/>
  <c r="AJ40" i="21"/>
  <c r="AK40" i="21"/>
  <c r="AL40" i="21"/>
  <c r="AF41" i="21"/>
  <c r="AG41" i="21"/>
  <c r="AH41" i="21"/>
  <c r="AI41" i="21"/>
  <c r="AJ41" i="21"/>
  <c r="AK41" i="21"/>
  <c r="AL41" i="21"/>
  <c r="AF42" i="21"/>
  <c r="AG42" i="21"/>
  <c r="AH42" i="21"/>
  <c r="AI42" i="21"/>
  <c r="AJ42" i="21"/>
  <c r="AK42" i="21"/>
  <c r="AL42" i="21"/>
  <c r="AF43" i="21"/>
  <c r="AG43" i="21"/>
  <c r="AH43" i="21"/>
  <c r="AI43" i="21"/>
  <c r="AJ43" i="21"/>
  <c r="AK43" i="21"/>
  <c r="AL43" i="21"/>
  <c r="AF44" i="21"/>
  <c r="AG44" i="21"/>
  <c r="AH44" i="21"/>
  <c r="AI44" i="21"/>
  <c r="AJ44" i="21"/>
  <c r="AK44" i="21"/>
  <c r="AL44" i="21"/>
  <c r="AF45" i="21"/>
  <c r="AG45" i="21"/>
  <c r="AH45" i="21"/>
  <c r="AI45" i="21"/>
  <c r="AJ45" i="21"/>
  <c r="AK45" i="21"/>
  <c r="AL45" i="21"/>
  <c r="AF46" i="21"/>
  <c r="AG46" i="21"/>
  <c r="AH46" i="21"/>
  <c r="AI46" i="21"/>
  <c r="AJ46" i="21"/>
  <c r="AK46" i="21"/>
  <c r="AL46" i="21"/>
  <c r="AF47" i="21"/>
  <c r="AG47" i="21"/>
  <c r="AH47" i="21"/>
  <c r="AI47" i="21"/>
  <c r="AJ47" i="21"/>
  <c r="AK47" i="21"/>
  <c r="AL47" i="21"/>
  <c r="AF48" i="21"/>
  <c r="AG48" i="21"/>
  <c r="AH48" i="21"/>
  <c r="AI48" i="21"/>
  <c r="AJ48" i="21"/>
  <c r="AK48" i="21"/>
  <c r="AL48" i="21"/>
  <c r="AF49" i="21"/>
  <c r="AG49" i="21"/>
  <c r="AH49" i="21"/>
  <c r="AI49" i="21"/>
  <c r="AJ49" i="21"/>
  <c r="AK49" i="21"/>
  <c r="AL49" i="21"/>
  <c r="AF50" i="21"/>
  <c r="AG50" i="21"/>
  <c r="AH50" i="21"/>
  <c r="AI50" i="21"/>
  <c r="AJ50" i="21"/>
  <c r="AK50" i="21"/>
  <c r="AL50" i="21"/>
  <c r="AF51" i="21"/>
  <c r="AG51" i="21"/>
  <c r="AH51" i="21"/>
  <c r="AI51" i="21"/>
  <c r="AJ51" i="21"/>
  <c r="AK51" i="21"/>
  <c r="AL51" i="21"/>
  <c r="AF52" i="21"/>
  <c r="AG52" i="21"/>
  <c r="AH52" i="21"/>
  <c r="AI52" i="21"/>
  <c r="AJ52" i="21"/>
  <c r="AK52" i="21"/>
  <c r="AL52" i="21"/>
  <c r="AF53" i="21"/>
  <c r="AG53" i="21"/>
  <c r="AH53" i="21"/>
  <c r="AI53" i="21"/>
  <c r="AJ53" i="21"/>
  <c r="AK53" i="21"/>
  <c r="AL53" i="21"/>
  <c r="AF54" i="21"/>
  <c r="AG54" i="21"/>
  <c r="AH54" i="21"/>
  <c r="AI54" i="21"/>
  <c r="AJ54" i="21"/>
  <c r="AK54" i="21"/>
  <c r="AL54" i="21"/>
  <c r="AF55" i="21"/>
  <c r="AG55" i="21"/>
  <c r="AH55" i="21"/>
  <c r="AI55" i="21"/>
  <c r="AJ55" i="21"/>
  <c r="AK55" i="21"/>
  <c r="AL55" i="21"/>
  <c r="AF56" i="21"/>
  <c r="AG56" i="21"/>
  <c r="AH56" i="21"/>
  <c r="AI56" i="21"/>
  <c r="AJ56" i="21"/>
  <c r="AK56" i="21"/>
  <c r="AL56" i="21"/>
  <c r="AF57" i="21"/>
  <c r="AG57" i="21"/>
  <c r="AH57" i="21"/>
  <c r="AI57" i="21"/>
  <c r="AJ57" i="21"/>
  <c r="AK57" i="21"/>
  <c r="AL57" i="21"/>
  <c r="AF58" i="21"/>
  <c r="AG58" i="21"/>
  <c r="AH58" i="21"/>
  <c r="AI58" i="21"/>
  <c r="AJ58" i="21"/>
  <c r="AK58" i="21"/>
  <c r="AL58" i="21"/>
  <c r="AF59" i="21"/>
  <c r="AG59" i="21"/>
  <c r="AH59" i="21"/>
  <c r="AI59" i="21"/>
  <c r="AJ59" i="21"/>
  <c r="AK59" i="21"/>
  <c r="AL59" i="21"/>
  <c r="AF60" i="21"/>
  <c r="AG60" i="21"/>
  <c r="AH60" i="21"/>
  <c r="AI60" i="21"/>
  <c r="AJ60" i="21"/>
  <c r="AK60" i="21"/>
  <c r="AL60" i="21"/>
  <c r="AF61" i="21"/>
  <c r="AG61" i="21"/>
  <c r="AH61" i="21"/>
  <c r="AI61" i="21"/>
  <c r="AJ61" i="21"/>
  <c r="AK61" i="21"/>
  <c r="AL61" i="21"/>
  <c r="AF62" i="21"/>
  <c r="AG62" i="21"/>
  <c r="AH62" i="21"/>
  <c r="AI62" i="21"/>
  <c r="AJ62" i="21"/>
  <c r="AK62" i="21"/>
  <c r="AL62" i="21"/>
  <c r="AF63" i="21"/>
  <c r="AG63" i="21"/>
  <c r="AH63" i="21"/>
  <c r="AI63" i="21"/>
  <c r="AJ63" i="21"/>
  <c r="AK63" i="21"/>
  <c r="AL63" i="21"/>
  <c r="AF64" i="21"/>
  <c r="AG64" i="21"/>
  <c r="AH64" i="21"/>
  <c r="AI64" i="21"/>
  <c r="AJ64" i="21"/>
  <c r="AK64" i="21"/>
  <c r="AL64" i="21"/>
  <c r="AF65" i="21"/>
  <c r="AG65" i="21"/>
  <c r="AH65" i="21"/>
  <c r="AI65" i="21"/>
  <c r="AJ65" i="21"/>
  <c r="AK65" i="21"/>
  <c r="AL65" i="21"/>
  <c r="AF66" i="21"/>
  <c r="AG66" i="21"/>
  <c r="AH66" i="21"/>
  <c r="AI66" i="21"/>
  <c r="AJ66" i="21"/>
  <c r="AK66" i="21"/>
  <c r="AL66" i="21"/>
  <c r="AF67" i="21"/>
  <c r="AG67" i="21"/>
  <c r="AH67" i="21"/>
  <c r="AI67" i="21"/>
  <c r="AJ67" i="21"/>
  <c r="AK67" i="21"/>
  <c r="AL67" i="21"/>
  <c r="AF68" i="21"/>
  <c r="AG68" i="21"/>
  <c r="AH68" i="21"/>
  <c r="AI68" i="21"/>
  <c r="AJ68" i="21"/>
  <c r="AK68" i="21"/>
  <c r="AL68" i="21"/>
  <c r="AF69" i="21"/>
  <c r="AG69" i="21"/>
  <c r="AH69" i="21"/>
  <c r="AI69" i="21"/>
  <c r="AJ69" i="21"/>
  <c r="AK69" i="21"/>
  <c r="AL69" i="21"/>
  <c r="AF70" i="21"/>
  <c r="AG70" i="21"/>
  <c r="AH70" i="21"/>
  <c r="AI70" i="21"/>
  <c r="AJ70" i="21"/>
  <c r="AK70" i="21"/>
  <c r="AL70" i="21"/>
  <c r="AF71" i="21"/>
  <c r="AG71" i="21"/>
  <c r="AH71" i="21"/>
  <c r="AI71" i="21"/>
  <c r="AJ71" i="21"/>
  <c r="AK71" i="21"/>
  <c r="AL71" i="21"/>
  <c r="AF72" i="21"/>
  <c r="AG72" i="21"/>
  <c r="AH72" i="21"/>
  <c r="AI72" i="21"/>
  <c r="AJ72" i="21"/>
  <c r="AK72" i="21"/>
  <c r="AL72" i="21"/>
  <c r="AF73" i="21"/>
  <c r="AG73" i="21"/>
  <c r="AH73" i="21"/>
  <c r="AI73" i="21"/>
  <c r="AJ73" i="21"/>
  <c r="AK73" i="21"/>
  <c r="AL73" i="21"/>
  <c r="AF74" i="21"/>
  <c r="AG74" i="21"/>
  <c r="AH74" i="21"/>
  <c r="AI74" i="21"/>
  <c r="AJ74" i="21"/>
  <c r="AK74" i="21"/>
  <c r="AL74" i="21"/>
  <c r="AF75" i="21"/>
  <c r="AG75" i="21"/>
  <c r="AH75" i="21"/>
  <c r="AI75" i="21"/>
  <c r="AJ75" i="21"/>
  <c r="AK75" i="21"/>
  <c r="AL75" i="21"/>
  <c r="AF76" i="21"/>
  <c r="AG76" i="21"/>
  <c r="AH76" i="21"/>
  <c r="AI76" i="21"/>
  <c r="AJ76" i="21"/>
  <c r="AK76" i="21"/>
  <c r="AL76" i="21"/>
  <c r="AF77" i="21"/>
  <c r="AG77" i="21"/>
  <c r="AH77" i="21"/>
  <c r="AI77" i="21"/>
  <c r="AJ77" i="21"/>
  <c r="AK77" i="21"/>
  <c r="AL77" i="21"/>
  <c r="AF78" i="21"/>
  <c r="AG78" i="21"/>
  <c r="AH78" i="21"/>
  <c r="AI78" i="21"/>
  <c r="AJ78" i="21"/>
  <c r="AK78" i="21"/>
  <c r="AL78" i="21"/>
  <c r="AF79" i="21"/>
  <c r="AG79" i="21"/>
  <c r="AH79" i="21"/>
  <c r="AI79" i="21"/>
  <c r="AJ79" i="21"/>
  <c r="AK79" i="21"/>
  <c r="AL79" i="21"/>
  <c r="AF80" i="21"/>
  <c r="AG80" i="21"/>
  <c r="AH80" i="21"/>
  <c r="AI80" i="21"/>
  <c r="AJ80" i="21"/>
  <c r="AK80" i="21"/>
  <c r="AL80" i="21"/>
  <c r="AF81" i="21"/>
  <c r="AG81" i="21"/>
  <c r="AH81" i="21"/>
  <c r="AI81" i="21"/>
  <c r="AJ81" i="21"/>
  <c r="AK81" i="21"/>
  <c r="AL81" i="21"/>
  <c r="AF82" i="21"/>
  <c r="AG82" i="21"/>
  <c r="AH82" i="21"/>
  <c r="AI82" i="21"/>
  <c r="AJ82" i="21"/>
  <c r="AK82" i="21"/>
  <c r="AL82" i="21"/>
  <c r="AF83" i="21"/>
  <c r="AG83" i="21"/>
  <c r="AH83" i="21"/>
  <c r="AI83" i="21"/>
  <c r="AJ83" i="21"/>
  <c r="AK83" i="21"/>
  <c r="AL83" i="21"/>
  <c r="AF84" i="21"/>
  <c r="AG84" i="21"/>
  <c r="AH84" i="21"/>
  <c r="AI84" i="21"/>
  <c r="AJ84" i="21"/>
  <c r="AK84" i="21"/>
  <c r="AL84" i="21"/>
  <c r="AF85" i="21"/>
  <c r="AG85" i="21"/>
  <c r="AH85" i="21"/>
  <c r="AI85" i="21"/>
  <c r="AJ85" i="21"/>
  <c r="AK85" i="21"/>
  <c r="AL85" i="21"/>
  <c r="AF86" i="21"/>
  <c r="AG86" i="21"/>
  <c r="AH86" i="21"/>
  <c r="AI86" i="21"/>
  <c r="AJ86" i="21"/>
  <c r="AK86" i="21"/>
  <c r="AL86" i="21"/>
  <c r="AF87" i="21"/>
  <c r="AG87" i="21"/>
  <c r="AH87" i="21"/>
  <c r="AI87" i="21"/>
  <c r="AJ87" i="21"/>
  <c r="AK87" i="21"/>
  <c r="AL87" i="21"/>
  <c r="AF88" i="21"/>
  <c r="AG88" i="21"/>
  <c r="AH88" i="21"/>
  <c r="AI88" i="21"/>
  <c r="AJ88" i="21"/>
  <c r="AK88" i="21"/>
  <c r="AL88" i="21"/>
  <c r="AF89" i="21"/>
  <c r="AG89" i="21"/>
  <c r="AH89" i="21"/>
  <c r="AI89" i="21"/>
  <c r="AJ89" i="21"/>
  <c r="AK89" i="21"/>
  <c r="AL89" i="21"/>
  <c r="M2" i="10"/>
  <c r="E52" i="19"/>
  <c r="I52" i="19"/>
  <c r="E53" i="19"/>
  <c r="F53" i="19"/>
  <c r="H53" i="19"/>
  <c r="I53" i="19"/>
  <c r="J53" i="19"/>
  <c r="G52" i="19"/>
  <c r="K52" i="19"/>
  <c r="G53" i="19"/>
  <c r="K53" i="19"/>
  <c r="K54" i="19"/>
  <c r="D53" i="19"/>
  <c r="D52" i="19"/>
  <c r="C1" i="10"/>
  <c r="B1" i="10"/>
  <c r="C2" i="10" s="1"/>
  <c r="G54" i="19"/>
  <c r="F64" i="19"/>
  <c r="F52" i="19"/>
  <c r="J64" i="19"/>
  <c r="J52" i="19"/>
  <c r="H64" i="19"/>
  <c r="H52" i="19"/>
  <c r="I54" i="19"/>
  <c r="E54" i="19"/>
  <c r="J65" i="19"/>
  <c r="H65" i="19"/>
  <c r="F65" i="19"/>
  <c r="D64" i="19"/>
  <c r="D65" i="19"/>
  <c r="K66" i="19"/>
  <c r="G66" i="19"/>
  <c r="K65" i="19"/>
  <c r="I65" i="19"/>
  <c r="G65" i="19"/>
  <c r="E65" i="19"/>
  <c r="K64" i="19"/>
  <c r="I64" i="19"/>
  <c r="G64" i="19"/>
  <c r="E64" i="19"/>
  <c r="D54" i="19"/>
  <c r="F66" i="19"/>
  <c r="F54" i="19"/>
  <c r="H66" i="19"/>
  <c r="H54" i="19"/>
  <c r="J66" i="19"/>
  <c r="J54" i="19"/>
  <c r="E66" i="19"/>
  <c r="I66" i="19"/>
  <c r="D66" i="19"/>
  <c r="E2" i="6"/>
  <c r="G1" i="5"/>
  <c r="F1" i="5"/>
  <c r="C2" i="6"/>
  <c r="X1" i="15"/>
  <c r="W1" i="15"/>
  <c r="N1" i="15"/>
  <c r="M1" i="15"/>
  <c r="D1" i="15"/>
  <c r="C1" i="15"/>
  <c r="B2" i="6"/>
  <c r="F45" i="6"/>
  <c r="D1" i="5"/>
  <c r="C1" i="5"/>
  <c r="H43" i="6"/>
  <c r="D2" i="6"/>
  <c r="L13" i="6" l="1"/>
  <c r="J15" i="6"/>
  <c r="J7" i="6"/>
  <c r="K8" i="6"/>
  <c r="H19" i="6"/>
  <c r="M20" i="6"/>
  <c r="K25" i="6"/>
  <c r="H16" i="6"/>
  <c r="M17" i="6"/>
  <c r="H17" i="6" s="1"/>
  <c r="K20" i="6"/>
  <c r="I19" i="6"/>
  <c r="L24" i="6"/>
  <c r="J23" i="6"/>
  <c r="J5" i="6"/>
  <c r="I5" i="6"/>
  <c r="J8" i="6"/>
  <c r="I15" i="6"/>
  <c r="K16" i="6"/>
  <c r="M7" i="6"/>
  <c r="M23" i="6"/>
  <c r="J6" i="6"/>
  <c r="K11" i="6"/>
  <c r="J18" i="6"/>
  <c r="L19" i="6"/>
  <c r="M8" i="6" l="1"/>
  <c r="H7" i="6"/>
  <c r="I7" i="6" s="1"/>
  <c r="L25" i="6"/>
  <c r="J24" i="6"/>
  <c r="I11" i="6"/>
  <c r="K12" i="6"/>
  <c r="J11" i="6"/>
  <c r="H20" i="6"/>
  <c r="M21" i="6"/>
  <c r="H21" i="6" s="1"/>
  <c r="J16" i="6"/>
  <c r="K17" i="6"/>
  <c r="I16" i="6"/>
  <c r="K21" i="6"/>
  <c r="I21" i="6" s="1"/>
  <c r="I20" i="6"/>
  <c r="K9" i="6"/>
  <c r="J19" i="6"/>
  <c r="L20" i="6"/>
  <c r="H23" i="6"/>
  <c r="I23" i="6" s="1"/>
  <c r="M24" i="6"/>
  <c r="K26" i="6"/>
  <c r="H24" i="6" l="1"/>
  <c r="I24" i="6" s="1"/>
  <c r="M25" i="6"/>
  <c r="I9" i="6"/>
  <c r="J9" i="6"/>
  <c r="J25" i="6"/>
  <c r="L26" i="6"/>
  <c r="K27" i="6"/>
  <c r="L21" i="6"/>
  <c r="J21" i="6" s="1"/>
  <c r="J20" i="6"/>
  <c r="K13" i="6"/>
  <c r="I12" i="6"/>
  <c r="J12" i="6"/>
  <c r="I17" i="6"/>
  <c r="J17" i="6"/>
  <c r="M9" i="6"/>
  <c r="H9" i="6" s="1"/>
  <c r="H8" i="6"/>
  <c r="I8" i="6" s="1"/>
  <c r="K28" i="6" l="1"/>
  <c r="I13" i="6"/>
  <c r="J13" i="6"/>
  <c r="L27" i="6"/>
  <c r="J26" i="6"/>
  <c r="H25" i="6"/>
  <c r="I25" i="6" s="1"/>
  <c r="M26" i="6"/>
  <c r="H26" i="6" l="1"/>
  <c r="I26" i="6" s="1"/>
  <c r="M27" i="6"/>
  <c r="K29" i="6"/>
  <c r="L28" i="6"/>
  <c r="J27" i="6"/>
  <c r="H27" i="6" l="1"/>
  <c r="I27" i="6" s="1"/>
  <c r="M28" i="6"/>
  <c r="K30" i="6"/>
  <c r="L29" i="6"/>
  <c r="J28" i="6"/>
  <c r="K31" i="6" l="1"/>
  <c r="H28" i="6"/>
  <c r="I28" i="6" s="1"/>
  <c r="M29" i="6"/>
  <c r="L30" i="6"/>
  <c r="J29" i="6"/>
  <c r="H29" i="6" l="1"/>
  <c r="I29" i="6" s="1"/>
  <c r="M30" i="6"/>
  <c r="L31" i="6"/>
  <c r="J30" i="6"/>
  <c r="K32" i="6"/>
  <c r="M31" i="6" l="1"/>
  <c r="H30" i="6"/>
  <c r="I30" i="6" s="1"/>
  <c r="L32" i="6"/>
  <c r="J31" i="6"/>
  <c r="K33" i="6"/>
  <c r="L33" i="6" l="1"/>
  <c r="J32" i="6"/>
  <c r="K34" i="6"/>
  <c r="M32" i="6"/>
  <c r="H31" i="6"/>
  <c r="I31" i="6" s="1"/>
  <c r="K35" i="6" l="1"/>
  <c r="H32" i="6"/>
  <c r="I32" i="6" s="1"/>
  <c r="M33" i="6"/>
  <c r="L34" i="6"/>
  <c r="J33" i="6"/>
  <c r="H33" i="6" l="1"/>
  <c r="I33" i="6" s="1"/>
  <c r="M34" i="6"/>
  <c r="J34" i="6"/>
  <c r="L35" i="6"/>
  <c r="K36" i="6"/>
  <c r="H34" i="6" l="1"/>
  <c r="I34" i="6" s="1"/>
  <c r="M35" i="6"/>
  <c r="L36" i="6"/>
  <c r="J35" i="6"/>
  <c r="K37" i="6"/>
  <c r="M36" i="6" l="1"/>
  <c r="H35" i="6"/>
  <c r="I35" i="6" s="1"/>
  <c r="L37" i="6"/>
  <c r="J36" i="6"/>
  <c r="K38" i="6"/>
  <c r="K39" i="6" l="1"/>
  <c r="L38" i="6"/>
  <c r="J37" i="6"/>
  <c r="H36" i="6"/>
  <c r="I36" i="6" s="1"/>
  <c r="M37" i="6"/>
  <c r="M38" i="6" l="1"/>
  <c r="H37" i="6"/>
  <c r="I37" i="6" s="1"/>
  <c r="L39" i="6"/>
  <c r="J38" i="6"/>
  <c r="K40" i="6"/>
  <c r="K41" i="6" l="1"/>
  <c r="L40" i="6"/>
  <c r="J39" i="6"/>
  <c r="H38" i="6"/>
  <c r="I38" i="6" s="1"/>
  <c r="M39" i="6"/>
  <c r="H39" i="6" l="1"/>
  <c r="I39" i="6" s="1"/>
  <c r="M40" i="6"/>
  <c r="J40" i="6"/>
  <c r="L41" i="6"/>
  <c r="J41" i="6" s="1"/>
  <c r="H40" i="6" l="1"/>
  <c r="I40" i="6" s="1"/>
  <c r="M41" i="6"/>
  <c r="H41" i="6" s="1"/>
  <c r="I41" i="6" s="1"/>
</calcChain>
</file>

<file path=xl/sharedStrings.xml><?xml version="1.0" encoding="utf-8"?>
<sst xmlns="http://schemas.openxmlformats.org/spreadsheetml/2006/main" count="517" uniqueCount="249">
  <si>
    <t>Table 1. Priors and posterior modes</t>
  </si>
  <si>
    <t>S</t>
  </si>
  <si>
    <t>Normal</t>
  </si>
  <si>
    <t>Beta</t>
  </si>
  <si>
    <t>Gamma</t>
  </si>
  <si>
    <t>Description</t>
  </si>
  <si>
    <t>Price indexation</t>
  </si>
  <si>
    <t>Wage indexation</t>
  </si>
  <si>
    <t>Habit parameter</t>
  </si>
  <si>
    <t>Investment adjustment costs</t>
  </si>
  <si>
    <t>Taylor rule inflation</t>
  </si>
  <si>
    <t>Taylor rule output gap</t>
  </si>
  <si>
    <t>Taylor rule output gap growth</t>
  </si>
  <si>
    <t>Price markup MA</t>
  </si>
  <si>
    <t>Wage markup MA</t>
  </si>
  <si>
    <t>y1</t>
  </si>
  <si>
    <t>p20</t>
  </si>
  <si>
    <t>p4</t>
  </si>
  <si>
    <t>p8</t>
  </si>
  <si>
    <t>p12</t>
  </si>
  <si>
    <t>p16</t>
  </si>
  <si>
    <t>p40</t>
  </si>
  <si>
    <t>y4</t>
  </si>
  <si>
    <t>y8</t>
  </si>
  <si>
    <t>y12</t>
  </si>
  <si>
    <t>y16</t>
  </si>
  <si>
    <t>y20</t>
  </si>
  <si>
    <t>y40</t>
  </si>
  <si>
    <t>RRA</t>
  </si>
  <si>
    <t>1-quarter</t>
  </si>
  <si>
    <t>1-year</t>
  </si>
  <si>
    <t>2-year</t>
  </si>
  <si>
    <t>3-year</t>
  </si>
  <si>
    <t>4-year</t>
  </si>
  <si>
    <t>5-year</t>
  </si>
  <si>
    <t>10-year</t>
  </si>
  <si>
    <t>SDF</t>
  </si>
  <si>
    <t>err1</t>
  </si>
  <si>
    <t>err2</t>
  </si>
  <si>
    <t>err3</t>
  </si>
  <si>
    <t>err4</t>
  </si>
  <si>
    <t>err5</t>
  </si>
  <si>
    <t>SS</t>
  </si>
  <si>
    <t>actual</t>
  </si>
  <si>
    <t>low</t>
  </si>
  <si>
    <t>high</t>
  </si>
  <si>
    <t>Note: each axis plots the measurement errors in basis points for one of the bond yields. Errors are measured from the Kalman-filtered estimates at the posterior mode.</t>
  </si>
  <si>
    <t>Distribution</t>
  </si>
  <si>
    <t>Mean</t>
  </si>
  <si>
    <t>Priors</t>
  </si>
  <si>
    <t>Std. Dev.</t>
  </si>
  <si>
    <t>Posterior</t>
  </si>
  <si>
    <t>Mean risk aversion</t>
  </si>
  <si>
    <t>RRA volatility/RRA mean</t>
  </si>
  <si>
    <t>MP shock vol.</t>
  </si>
  <si>
    <t>Neutral tech. shock vol.</t>
  </si>
  <si>
    <t>Gov't spending vol.</t>
  </si>
  <si>
    <t>Investment tech. vol.</t>
  </si>
  <si>
    <t>Price markup vol.</t>
  </si>
  <si>
    <t>Wage markup vol.</t>
  </si>
  <si>
    <t>Demand shock vol.</t>
  </si>
  <si>
    <t>Inflation target vol.</t>
  </si>
  <si>
    <t>Government spending AR</t>
  </si>
  <si>
    <t>Investment technology AR</t>
  </si>
  <si>
    <t>Price markup AR</t>
  </si>
  <si>
    <t>Wage markup AR</t>
  </si>
  <si>
    <t>Monetary policy AR</t>
  </si>
  <si>
    <t>SS_fixed RRA</t>
  </si>
  <si>
    <t>TP</t>
  </si>
  <si>
    <t>TS</t>
  </si>
  <si>
    <t>Bond measurement errors (bp)</t>
  </si>
  <si>
    <t>data</t>
  </si>
  <si>
    <t>spread</t>
  </si>
  <si>
    <t>Nominal interest rate</t>
  </si>
  <si>
    <t>Term spread</t>
  </si>
  <si>
    <t>Gov't spending</t>
  </si>
  <si>
    <t>Price markup</t>
  </si>
  <si>
    <t>Wage markup</t>
  </si>
  <si>
    <t>Time preference</t>
  </si>
  <si>
    <t>Risk aversion</t>
  </si>
  <si>
    <t>Inflation target</t>
  </si>
  <si>
    <t>Monetary policy</t>
  </si>
  <si>
    <t>Neutral technology</t>
  </si>
  <si>
    <t>Investment technology</t>
  </si>
  <si>
    <t>JPT, post-82</t>
  </si>
  <si>
    <t>LEVEL</t>
  </si>
  <si>
    <t>SLOPE</t>
  </si>
  <si>
    <t>Curvature</t>
  </si>
  <si>
    <t>AAA</t>
  </si>
  <si>
    <t>Output</t>
  </si>
  <si>
    <t>Hours</t>
  </si>
  <si>
    <t>Wages</t>
  </si>
  <si>
    <t>Prices</t>
  </si>
  <si>
    <t>Monetary Pol.</t>
  </si>
  <si>
    <t>Neutral Tech.</t>
  </si>
  <si>
    <t>Gov't Spending</t>
  </si>
  <si>
    <t>Investment. Tech.</t>
  </si>
  <si>
    <t>Time Preference</t>
  </si>
  <si>
    <t>Inflation Target</t>
  </si>
  <si>
    <t>Level Factor</t>
  </si>
  <si>
    <t>Slope Factor</t>
  </si>
  <si>
    <t>Curvature factor</t>
  </si>
  <si>
    <t>Tech</t>
  </si>
  <si>
    <t>no rra</t>
  </si>
  <si>
    <t>Government spending</t>
  </si>
  <si>
    <t>CP</t>
  </si>
  <si>
    <t>no pi*</t>
  </si>
  <si>
    <t>interest</t>
  </si>
  <si>
    <t>pi</t>
  </si>
  <si>
    <t>y</t>
  </si>
  <si>
    <t>real rf</t>
  </si>
  <si>
    <t>Output growth</t>
  </si>
  <si>
    <t>Consumption growth</t>
  </si>
  <si>
    <t>Wage inflation</t>
  </si>
  <si>
    <t>Price inflation</t>
  </si>
  <si>
    <t>Investment growth</t>
  </si>
  <si>
    <t>MODE</t>
  </si>
  <si>
    <t>Utility Portfolio</t>
  </si>
  <si>
    <t>Capital claim</t>
  </si>
  <si>
    <t>Levered capital claim</t>
  </si>
  <si>
    <t>Consumption claim</t>
  </si>
  <si>
    <t>Levered consumption claim</t>
  </si>
  <si>
    <t>All other shocks</t>
  </si>
  <si>
    <t>Benchmark model</t>
  </si>
  <si>
    <t>Constant RRA</t>
  </si>
  <si>
    <t xml:space="preserve">Note: each section of a bar represents a fraction of the variance of one of the series at frequencies between 6 and 32 quarters. Output, consumption, investment, wages, </t>
  </si>
  <si>
    <t xml:space="preserve">and prices are expressed in growth rates. Rf is the nominal risk-free rate, and TS is the nominal 10-year/1-quarter term spread. </t>
  </si>
  <si>
    <t>Standard deviation</t>
  </si>
  <si>
    <t>Expected return</t>
  </si>
  <si>
    <t>Utility return</t>
  </si>
  <si>
    <t>Consumption</t>
  </si>
  <si>
    <t>Investment</t>
  </si>
  <si>
    <t>N/A</t>
  </si>
  <si>
    <t>Correl. w/ SDF</t>
  </si>
  <si>
    <t>97.5_abs</t>
  </si>
  <si>
    <t>97.5_rel</t>
  </si>
  <si>
    <t>2.5_abs</t>
  </si>
  <si>
    <t>2.5_rel</t>
  </si>
  <si>
    <t>10-year bond return</t>
  </si>
  <si>
    <t>Table 4. One-quarter ahead variance decompositions</t>
  </si>
  <si>
    <t>Mode</t>
  </si>
  <si>
    <t>U[-1,1]</t>
  </si>
  <si>
    <t>IG(1)</t>
  </si>
  <si>
    <t>η</t>
  </si>
  <si>
    <r>
      <t>ι</t>
    </r>
    <r>
      <rPr>
        <vertAlign val="subscript"/>
        <sz val="12"/>
        <color theme="1"/>
        <rFont val="Garamond"/>
        <family val="1"/>
      </rPr>
      <t>p</t>
    </r>
  </si>
  <si>
    <r>
      <t>ι</t>
    </r>
    <r>
      <rPr>
        <vertAlign val="subscript"/>
        <sz val="12"/>
        <color theme="1"/>
        <rFont val="Garamond"/>
        <family val="1"/>
      </rPr>
      <t>w</t>
    </r>
  </si>
  <si>
    <r>
      <t>f</t>
    </r>
    <r>
      <rPr>
        <vertAlign val="subscript"/>
        <sz val="12"/>
        <color theme="1"/>
        <rFont val="Garamond"/>
        <family val="1"/>
      </rPr>
      <t>π</t>
    </r>
  </si>
  <si>
    <r>
      <t>f</t>
    </r>
    <r>
      <rPr>
        <vertAlign val="subscript"/>
        <sz val="12"/>
        <color theme="1"/>
        <rFont val="Garamond"/>
        <family val="1"/>
      </rPr>
      <t>y</t>
    </r>
  </si>
  <si>
    <r>
      <t>f</t>
    </r>
    <r>
      <rPr>
        <vertAlign val="subscript"/>
        <sz val="12"/>
        <color theme="1"/>
        <rFont val="Garamond"/>
        <family val="1"/>
      </rPr>
      <t>Δy</t>
    </r>
  </si>
  <si>
    <r>
      <t>ρ</t>
    </r>
    <r>
      <rPr>
        <vertAlign val="subscript"/>
        <sz val="12"/>
        <color theme="1"/>
        <rFont val="Garamond"/>
        <family val="1"/>
      </rPr>
      <t>R</t>
    </r>
  </si>
  <si>
    <r>
      <t>ρ</t>
    </r>
    <r>
      <rPr>
        <vertAlign val="subscript"/>
        <sz val="12"/>
        <color theme="1"/>
        <rFont val="Garamond"/>
        <family val="1"/>
      </rPr>
      <t>g</t>
    </r>
  </si>
  <si>
    <r>
      <t>ρ</t>
    </r>
    <r>
      <rPr>
        <vertAlign val="subscript"/>
        <sz val="12"/>
        <color theme="1"/>
        <rFont val="Garamond"/>
        <family val="1"/>
      </rPr>
      <t>μ</t>
    </r>
  </si>
  <si>
    <r>
      <t>ρ</t>
    </r>
    <r>
      <rPr>
        <vertAlign val="subscript"/>
        <sz val="12"/>
        <color theme="1"/>
        <rFont val="Garamond"/>
        <family val="1"/>
      </rPr>
      <t>λp</t>
    </r>
  </si>
  <si>
    <r>
      <t>ρ</t>
    </r>
    <r>
      <rPr>
        <vertAlign val="subscript"/>
        <sz val="12"/>
        <color theme="1"/>
        <rFont val="Garamond"/>
        <family val="1"/>
      </rPr>
      <t>λw</t>
    </r>
  </si>
  <si>
    <r>
      <t>ρ</t>
    </r>
    <r>
      <rPr>
        <vertAlign val="subscript"/>
        <sz val="12"/>
        <color theme="1"/>
        <rFont val="Garamond"/>
        <family val="1"/>
      </rPr>
      <t>b</t>
    </r>
  </si>
  <si>
    <r>
      <t>σ</t>
    </r>
    <r>
      <rPr>
        <vertAlign val="subscript"/>
        <sz val="12"/>
        <color theme="1"/>
        <rFont val="Garamond"/>
        <family val="1"/>
      </rPr>
      <t>R</t>
    </r>
  </si>
  <si>
    <r>
      <t>σ</t>
    </r>
    <r>
      <rPr>
        <vertAlign val="subscript"/>
        <sz val="12"/>
        <color theme="1"/>
        <rFont val="Garamond"/>
        <family val="1"/>
      </rPr>
      <t>z</t>
    </r>
  </si>
  <si>
    <r>
      <t>σ</t>
    </r>
    <r>
      <rPr>
        <vertAlign val="subscript"/>
        <sz val="12"/>
        <color theme="1"/>
        <rFont val="Garamond"/>
        <family val="1"/>
      </rPr>
      <t>g</t>
    </r>
  </si>
  <si>
    <r>
      <t>σ</t>
    </r>
    <r>
      <rPr>
        <vertAlign val="subscript"/>
        <sz val="12"/>
        <color theme="1"/>
        <rFont val="Garamond"/>
        <family val="1"/>
      </rPr>
      <t>μ</t>
    </r>
  </si>
  <si>
    <r>
      <t>σ</t>
    </r>
    <r>
      <rPr>
        <vertAlign val="subscript"/>
        <sz val="12"/>
        <color theme="1"/>
        <rFont val="Garamond"/>
        <family val="1"/>
      </rPr>
      <t>λp</t>
    </r>
  </si>
  <si>
    <r>
      <t>σ</t>
    </r>
    <r>
      <rPr>
        <vertAlign val="subscript"/>
        <sz val="12"/>
        <color theme="1"/>
        <rFont val="Garamond"/>
        <family val="1"/>
      </rPr>
      <t>λw</t>
    </r>
  </si>
  <si>
    <r>
      <t>σ</t>
    </r>
    <r>
      <rPr>
        <vertAlign val="subscript"/>
        <sz val="12"/>
        <color theme="1"/>
        <rFont val="Garamond"/>
        <family val="1"/>
      </rPr>
      <t>b</t>
    </r>
  </si>
  <si>
    <r>
      <t>σ</t>
    </r>
    <r>
      <rPr>
        <vertAlign val="subscript"/>
        <sz val="12"/>
        <color theme="1"/>
        <rFont val="Garamond"/>
        <family val="1"/>
      </rPr>
      <t>π*</t>
    </r>
  </si>
  <si>
    <r>
      <t>α</t>
    </r>
    <r>
      <rPr>
        <vertAlign val="subscript"/>
        <sz val="12"/>
        <color theme="1"/>
        <rFont val="Garamond"/>
        <family val="1"/>
      </rPr>
      <t>SS</t>
    </r>
    <r>
      <rPr>
        <sz val="12"/>
        <color theme="1"/>
        <rFont val="Garamond"/>
        <family val="1"/>
      </rPr>
      <t xml:space="preserve"> </t>
    </r>
  </si>
  <si>
    <r>
      <t>σ</t>
    </r>
    <r>
      <rPr>
        <vertAlign val="subscript"/>
        <sz val="12"/>
        <color theme="1"/>
        <rFont val="Garamond"/>
        <family val="1"/>
      </rPr>
      <t>yields</t>
    </r>
  </si>
  <si>
    <r>
      <t>Note: decompositions of one-quarter ahead forecast error. Levered returns for capital and consumption claims assume that the investor finances half the purchase price of the given claim with a 10-year nominally riskless bond. The 10-year return is the one-quarter return from holding a 10-year nominally riskless bond. The moments in rows 10</t>
    </r>
    <r>
      <rPr>
        <sz val="11"/>
        <color theme="1"/>
        <rFont val="Calibri"/>
        <family val="2"/>
      </rPr>
      <t>–</t>
    </r>
    <r>
      <rPr>
        <sz val="11"/>
        <color theme="1"/>
        <rFont val="Garamond"/>
        <family val="1"/>
      </rPr>
      <t>12 are annualized. The black bars in the figure give the 95 percent credible region based on random draws from the posterior density.</t>
    </r>
  </si>
  <si>
    <t>Investment tech.</t>
  </si>
  <si>
    <t>Neutral tech.</t>
  </si>
  <si>
    <t>Figure 1. Data series for estimation</t>
  </si>
  <si>
    <t>inf</t>
  </si>
  <si>
    <t>w</t>
  </si>
  <si>
    <t>H</t>
  </si>
  <si>
    <t>inv</t>
  </si>
  <si>
    <t>C</t>
  </si>
  <si>
    <t>GDP</t>
  </si>
  <si>
    <t>Constant π*</t>
  </si>
  <si>
    <t>Figure 2. Bond yield errors</t>
  </si>
  <si>
    <t>Note: No variables are detrended. GDP, consumption, and investment are obtained from the BEA. Compensation per hour, and inflation are obtained from the BLS. Hours worked is obtained from Valerie Ramey's website. The one-quarter yield is the Fama risk-free rate. The ten-year yield is from Gurkaynak, Sack, and Wright (2006).</t>
  </si>
  <si>
    <t>fit_me</t>
  </si>
  <si>
    <t>fit_cp</t>
  </si>
  <si>
    <t>Table 2. Fitting errors</t>
  </si>
  <si>
    <t>Figure 4. Expected returns and the term premium</t>
  </si>
  <si>
    <t>Figure 5. Responses of term structure factors to orthogonalized shocks</t>
  </si>
  <si>
    <t>HJ</t>
  </si>
  <si>
    <t>corr(pi*,tech.)</t>
  </si>
  <si>
    <t>R*</t>
  </si>
  <si>
    <t>Risk aversion AR</t>
  </si>
  <si>
    <t>Technology MA</t>
  </si>
  <si>
    <t>U[0,1]</t>
  </si>
  <si>
    <r>
      <t>ρ</t>
    </r>
    <r>
      <rPr>
        <vertAlign val="subscript"/>
        <sz val="12"/>
        <color theme="1"/>
        <rFont val="Garamond"/>
        <family val="1"/>
      </rPr>
      <t>z</t>
    </r>
  </si>
  <si>
    <t>Beta*0.85</t>
  </si>
  <si>
    <t>Consumption demand AR</t>
  </si>
  <si>
    <t>3-factor model</t>
  </si>
  <si>
    <t>2-factor model</t>
  </si>
  <si>
    <t>20-year</t>
  </si>
  <si>
    <t>y80</t>
  </si>
  <si>
    <t>Table 3. Log marginal likelihoods</t>
  </si>
  <si>
    <t>Benchmark</t>
  </si>
  <si>
    <t>Note: Priors, posterior mode, and percentiles of the posterior distribution from the benchmark model.</t>
  </si>
  <si>
    <r>
      <t>ρ</t>
    </r>
    <r>
      <rPr>
        <vertAlign val="subscript"/>
        <sz val="11"/>
        <color theme="1"/>
        <rFont val="Garamond"/>
        <family val="1"/>
      </rPr>
      <t>α</t>
    </r>
  </si>
  <si>
    <r>
      <t>σ</t>
    </r>
    <r>
      <rPr>
        <vertAlign val="subscript"/>
        <sz val="11"/>
        <color theme="1"/>
        <rFont val="Garamond"/>
        <family val="1"/>
      </rPr>
      <t>α</t>
    </r>
    <r>
      <rPr>
        <sz val="11"/>
        <color theme="1"/>
        <rFont val="Garamond"/>
        <family val="1"/>
      </rPr>
      <t>/α</t>
    </r>
  </si>
  <si>
    <r>
      <t>θ</t>
    </r>
    <r>
      <rPr>
        <vertAlign val="subscript"/>
        <sz val="11"/>
        <color theme="1"/>
        <rFont val="Garamond"/>
        <family val="1"/>
      </rPr>
      <t>p</t>
    </r>
  </si>
  <si>
    <r>
      <t>θ</t>
    </r>
    <r>
      <rPr>
        <vertAlign val="subscript"/>
        <sz val="11"/>
        <color theme="1"/>
        <rFont val="Garamond"/>
        <family val="1"/>
      </rPr>
      <t>w</t>
    </r>
  </si>
  <si>
    <t>UPDATED</t>
  </si>
  <si>
    <t>(IRF_posterior.m)</t>
  </si>
  <si>
    <t>ygap</t>
  </si>
  <si>
    <t>i</t>
  </si>
  <si>
    <t>Nom. lev. cap. claim</t>
  </si>
  <si>
    <t>Real lev. cap. claim</t>
  </si>
  <si>
    <t>Cap. claim</t>
  </si>
  <si>
    <t>Annualized Moments:</t>
  </si>
  <si>
    <t>Steady-state risk-free rate</t>
  </si>
  <si>
    <t xml:space="preserve">Note: responses in a unit standard deviation increase in labor-neutral technology and a decrease in risk aversion. </t>
  </si>
  <si>
    <t>Inv. growth (JPT model)</t>
  </si>
  <si>
    <t>Interest rate</t>
  </si>
  <si>
    <t xml:space="preserve">Figure 8. Variance decompositions at business-cycle frequencies </t>
  </si>
  <si>
    <t>Note: responses of each of the term structure factors to the orthogonal structural shocks. Specifically, the inflation target in this plot is not affected by shocks to labor-neutral technology. The level factor is the average of the 1-quarter, 5-year, and 10-year yields. The slope factor is the gap between the 10-year and 1-quarter yields. Curvature is the sum of the 5-year and 1-year yields minus twice the 3-year yield. The shocks are all unit standard deviations. All scales in each row are identical and are measured in annualized percentage points.</t>
  </si>
  <si>
    <t>Note: each section of a bar represents a fraction of the variance of one of the series at frequencies between 6 and 32 quarters. The far-right column gives a variance decomposition for investment growth in the JPT model instead of the benchmark model used in the left-hand columns.</t>
  </si>
  <si>
    <t>Likelihood</t>
  </si>
  <si>
    <t>Bayes Factor</t>
  </si>
  <si>
    <t>nobonds</t>
  </si>
  <si>
    <t>realized ret</t>
  </si>
  <si>
    <t>Note: The top panel plots expected returns on a 10-year nominal bond over the following quarter in excess of the one-quarter nominal interest rate, annualized. The non-structural forecast is from a VAR(1) using the 1-quarter, 5-year, and 10-year bond yields. The thin gray line is the realized four-quarter return on a 10-year Treasury bond. The term premium in the bottom panel is defined as the gap between the 10-year yield and the average of expected 1-quarter yields over the next ten years.</t>
  </si>
  <si>
    <t>Table 5. Decomposition of innovation to pricing kernel</t>
  </si>
  <si>
    <t>No bonds</t>
  </si>
  <si>
    <t>No bonds in estimation</t>
  </si>
  <si>
    <t>π* correlated with μ and α shocks</t>
  </si>
  <si>
    <r>
      <t>π* correlated with μ and α shocks; flat prior on ρ</t>
    </r>
    <r>
      <rPr>
        <vertAlign val="subscript"/>
        <sz val="11"/>
        <color theme="1"/>
        <rFont val="Garamond"/>
        <family val="1"/>
      </rPr>
      <t>μ</t>
    </r>
    <r>
      <rPr>
        <sz val="11"/>
        <color theme="1"/>
        <rFont val="Garamond"/>
        <family val="1"/>
      </rPr>
      <t>, ρ</t>
    </r>
    <r>
      <rPr>
        <vertAlign val="subscript"/>
        <sz val="11"/>
        <color theme="1"/>
        <rFont val="Garamond"/>
        <family val="1"/>
      </rPr>
      <t>λw</t>
    </r>
    <r>
      <rPr>
        <sz val="11"/>
        <color theme="1"/>
        <rFont val="Garamond"/>
        <family val="1"/>
      </rPr>
      <t>, and ρ</t>
    </r>
    <r>
      <rPr>
        <vertAlign val="subscript"/>
        <sz val="11"/>
        <color theme="1"/>
        <rFont val="Garamond"/>
        <family val="1"/>
      </rPr>
      <t>λp</t>
    </r>
  </si>
  <si>
    <t>full</t>
  </si>
  <si>
    <t>bonds</t>
  </si>
  <si>
    <r>
      <t>U</t>
    </r>
    <r>
      <rPr>
        <vertAlign val="subscript"/>
        <sz val="11"/>
        <color theme="1"/>
        <rFont val="Garamond"/>
        <family val="1"/>
      </rPr>
      <t>C</t>
    </r>
  </si>
  <si>
    <t>ΣΔU</t>
  </si>
  <si>
    <t>Σα</t>
  </si>
  <si>
    <t xml:space="preserve">Notes: The first column is the effect of each of the shocks on the market pricing kernel. The next three columns decompose the effects into parts coming from news about the marginal utility of consumption, news about future growth in period utility, and news about future risk aversion. </t>
  </si>
  <si>
    <r>
      <t>σ</t>
    </r>
    <r>
      <rPr>
        <vertAlign val="subscript"/>
        <sz val="11"/>
        <color theme="1"/>
        <rFont val="Garamond"/>
        <family val="1"/>
      </rPr>
      <t>π,z</t>
    </r>
  </si>
  <si>
    <t>corr(pi*,inv.)</t>
  </si>
  <si>
    <t>corr(pi*,RRA)</t>
  </si>
  <si>
    <r>
      <t>σ</t>
    </r>
    <r>
      <rPr>
        <vertAlign val="subscript"/>
        <sz val="11"/>
        <color theme="1"/>
        <rFont val="Garamond"/>
        <family val="1"/>
      </rPr>
      <t>π,α</t>
    </r>
  </si>
  <si>
    <r>
      <t>σ</t>
    </r>
    <r>
      <rPr>
        <vertAlign val="subscript"/>
        <sz val="11"/>
        <color theme="1"/>
        <rFont val="Garamond"/>
        <family val="1"/>
      </rPr>
      <t>π,μ</t>
    </r>
  </si>
  <si>
    <t>Figure 6. Responses of interest rates to an investment technology shock</t>
  </si>
  <si>
    <t xml:space="preserve">Figure 9. Variance decompositions at business-cycle frequencies </t>
  </si>
  <si>
    <t>Figure 7. Responses to technology and risk-aversion shocks</t>
  </si>
  <si>
    <t>Table 6. Posterior modes for alternative models</t>
  </si>
  <si>
    <t>Note: each section of a bar represents a fraction of the variance of one of the series at frequencies between 6 and 32 quarters. The far-right column gives a variance decomposition for investment growth in the JPT model (bonds excluded from the estimation; constant risk aversion and inflation target) instead of the benchmark model used in the left-hand columns.</t>
  </si>
  <si>
    <t>Note: Fitting errors measured in annualized basis points. The model-based estimates use the posterior modal estimate for the standard deviation. The 1-quarter errors are constrained to equal zero in the structural model. The errors from the 2- and 3-factor models are the standard deviations of the residuals from regressions on the bond yields on their first two or three (respectively) principal components.</t>
  </si>
  <si>
    <t>VVD_975'</t>
  </si>
  <si>
    <t>VVD_500'</t>
  </si>
  <si>
    <t>VVD_025'</t>
  </si>
  <si>
    <t>This is all from IRF_posterior.m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</si>
</sst>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
    <numFmt numFmtId="166" formatCode="0.000"/>
  </numFmts>
  <fonts count="21" x14ac:knownFonts="1">
    <font>
      <sz val="11"/>
      <color theme="1"/>
      <name val="Calibri"/>
      <family val="2"/>
      <scheme val="minor"/>
    </font>
    <font>
      <sz val="11"/>
      <color theme="1"/>
      <name val="Garamond"/>
      <family val="1"/>
    </font>
    <font>
      <b/>
      <sz val="22"/>
      <color theme="1"/>
      <name val="Garamond"/>
      <family val="1"/>
    </font>
    <font>
      <sz val="14"/>
      <color theme="1"/>
      <name val="Garamond"/>
      <family val="1"/>
    </font>
    <font>
      <sz val="11"/>
      <color rgb="FF9C6500"/>
      <name val="Calibri"/>
      <family val="2"/>
      <scheme val="minor"/>
    </font>
    <font>
      <b/>
      <sz val="11"/>
      <color theme="1"/>
      <name val="Calibri"/>
      <family val="2"/>
      <scheme val="minor"/>
    </font>
    <font>
      <b/>
      <sz val="25"/>
      <color theme="1"/>
      <name val="Garamond"/>
      <family val="1"/>
    </font>
    <font>
      <b/>
      <sz val="36"/>
      <color theme="1"/>
      <name val="Garamond"/>
      <family val="1"/>
    </font>
    <font>
      <sz val="10"/>
      <color theme="1"/>
      <name val="Garamond"/>
      <family val="1"/>
    </font>
    <font>
      <b/>
      <sz val="16"/>
      <color rgb="FF000000"/>
      <name val="Garamond"/>
      <family val="1"/>
    </font>
    <font>
      <b/>
      <sz val="12"/>
      <color theme="1"/>
      <name val="Garamond"/>
      <family val="1"/>
    </font>
    <font>
      <sz val="12"/>
      <color theme="1"/>
      <name val="Calibri"/>
      <family val="2"/>
      <scheme val="minor"/>
    </font>
    <font>
      <sz val="12"/>
      <color theme="1"/>
      <name val="Garamond"/>
      <family val="1"/>
    </font>
    <font>
      <vertAlign val="subscript"/>
      <sz val="12"/>
      <color theme="1"/>
      <name val="Garamond"/>
      <family val="1"/>
    </font>
    <font>
      <i/>
      <sz val="12"/>
      <color theme="1"/>
      <name val="Garamond"/>
      <family val="1"/>
    </font>
    <font>
      <sz val="11"/>
      <color theme="1"/>
      <name val="Calibri"/>
      <family val="2"/>
    </font>
    <font>
      <sz val="10"/>
      <color rgb="FF000000"/>
      <name val="Arial Unicode MS"/>
      <family val="2"/>
    </font>
    <font>
      <b/>
      <sz val="18"/>
      <color theme="1"/>
      <name val="Garamond"/>
      <family val="1"/>
    </font>
    <font>
      <sz val="22"/>
      <color theme="1"/>
      <name val="Garamond"/>
      <family val="1"/>
    </font>
    <font>
      <vertAlign val="subscript"/>
      <sz val="11"/>
      <color theme="1"/>
      <name val="Garamond"/>
      <family val="1"/>
    </font>
    <font>
      <b/>
      <sz val="16"/>
      <color theme="1"/>
      <name val="Garamond"/>
      <family val="1"/>
    </font>
  </fonts>
  <fills count="4">
    <fill>
      <patternFill patternType="none"/>
    </fill>
    <fill>
      <patternFill patternType="gray125"/>
    </fill>
    <fill>
      <patternFill patternType="solid">
        <fgColor rgb="FFFFFF00"/>
        <bgColor indexed="64"/>
      </patternFill>
    </fill>
    <fill>
      <patternFill patternType="solid">
        <fgColor rgb="FFFFEB9C"/>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4" fillId="3" borderId="0" applyNumberFormat="0" applyBorder="0" applyAlignment="0" applyProtection="0"/>
  </cellStyleXfs>
  <cellXfs count="130">
    <xf numFmtId="0" fontId="0" fillId="0" borderId="0" xfId="0"/>
    <xf numFmtId="0" fontId="0" fillId="2" borderId="0" xfId="0" applyFill="1"/>
    <xf numFmtId="0" fontId="1" fillId="0" borderId="0" xfId="0" applyFont="1"/>
    <xf numFmtId="0" fontId="0" fillId="0" borderId="1" xfId="0" applyBorder="1"/>
    <xf numFmtId="0" fontId="0" fillId="0" borderId="2" xfId="0" applyBorder="1"/>
    <xf numFmtId="0" fontId="0" fillId="0" borderId="3" xfId="0" applyBorder="1"/>
    <xf numFmtId="0" fontId="0" fillId="0" borderId="0" xfId="0" applyBorder="1"/>
    <xf numFmtId="0" fontId="1" fillId="0" borderId="0" xfId="0" applyFont="1" applyFill="1" applyBorder="1"/>
    <xf numFmtId="0" fontId="0" fillId="0" borderId="0" xfId="0" applyAlignment="1">
      <alignment wrapText="1"/>
    </xf>
    <xf numFmtId="0" fontId="5" fillId="0" borderId="0" xfId="0" applyFont="1"/>
    <xf numFmtId="2" fontId="0" fillId="0" borderId="0" xfId="0" applyNumberFormat="1"/>
    <xf numFmtId="0" fontId="4" fillId="3" borderId="0" xfId="1"/>
    <xf numFmtId="10" fontId="0" fillId="0" borderId="0" xfId="0" applyNumberFormat="1"/>
    <xf numFmtId="0" fontId="8" fillId="0" borderId="0" xfId="0" applyFont="1"/>
    <xf numFmtId="0" fontId="0" fillId="0" borderId="4" xfId="0" applyBorder="1"/>
    <xf numFmtId="0" fontId="0" fillId="0" borderId="5" xfId="0" applyBorder="1"/>
    <xf numFmtId="0" fontId="1" fillId="0" borderId="0" xfId="0" applyFont="1" applyFill="1" applyBorder="1" applyAlignment="1">
      <alignment wrapText="1"/>
    </xf>
    <xf numFmtId="0" fontId="1" fillId="0" borderId="5" xfId="0" applyFont="1" applyFill="1" applyBorder="1" applyAlignment="1">
      <alignment wrapText="1"/>
    </xf>
    <xf numFmtId="2" fontId="1" fillId="0" borderId="0" xfId="0" applyNumberFormat="1" applyFont="1" applyFill="1" applyBorder="1"/>
    <xf numFmtId="0" fontId="0" fillId="0" borderId="4" xfId="0" applyFill="1" applyBorder="1"/>
    <xf numFmtId="0" fontId="0" fillId="0" borderId="0" xfId="0" applyFill="1" applyBorder="1"/>
    <xf numFmtId="0" fontId="0" fillId="0" borderId="5" xfId="0" applyFill="1" applyBorder="1"/>
    <xf numFmtId="2" fontId="1" fillId="0" borderId="5" xfId="0" applyNumberFormat="1" applyFont="1" applyFill="1" applyBorder="1" applyAlignment="1">
      <alignment horizontal="right"/>
    </xf>
    <xf numFmtId="0" fontId="10" fillId="0" borderId="2" xfId="0" applyFont="1" applyFill="1" applyBorder="1"/>
    <xf numFmtId="0" fontId="0" fillId="0" borderId="8" xfId="0" applyBorder="1"/>
    <xf numFmtId="0" fontId="11" fillId="0" borderId="1" xfId="0" applyFont="1" applyBorder="1"/>
    <xf numFmtId="0" fontId="10" fillId="0" borderId="2" xfId="0" applyFont="1" applyBorder="1"/>
    <xf numFmtId="0" fontId="11" fillId="0" borderId="2" xfId="0" applyFont="1" applyBorder="1"/>
    <xf numFmtId="0" fontId="11" fillId="0" borderId="3" xfId="0" applyFont="1" applyBorder="1"/>
    <xf numFmtId="0" fontId="11" fillId="0" borderId="0" xfId="0" applyFont="1"/>
    <xf numFmtId="0" fontId="12" fillId="0" borderId="4" xfId="0" applyFont="1" applyBorder="1"/>
    <xf numFmtId="0" fontId="11" fillId="0" borderId="0" xfId="0" applyFont="1" applyBorder="1"/>
    <xf numFmtId="0" fontId="12" fillId="0" borderId="0" xfId="0" applyFont="1" applyBorder="1"/>
    <xf numFmtId="0" fontId="12" fillId="0" borderId="6" xfId="0" applyFont="1" applyBorder="1"/>
    <xf numFmtId="0" fontId="12" fillId="0" borderId="7" xfId="0" applyFont="1" applyBorder="1"/>
    <xf numFmtId="0" fontId="12" fillId="0" borderId="7" xfId="0" applyFont="1" applyBorder="1" applyAlignment="1">
      <alignment horizontal="right"/>
    </xf>
    <xf numFmtId="0" fontId="12" fillId="0" borderId="6" xfId="0" applyFont="1" applyBorder="1" applyAlignment="1">
      <alignment horizontal="right"/>
    </xf>
    <xf numFmtId="9" fontId="12" fillId="0" borderId="7" xfId="0" applyNumberFormat="1" applyFont="1" applyBorder="1" applyAlignment="1">
      <alignment horizontal="right"/>
    </xf>
    <xf numFmtId="9" fontId="12" fillId="0" borderId="8" xfId="0" applyNumberFormat="1" applyFont="1" applyBorder="1" applyAlignment="1">
      <alignment horizontal="right"/>
    </xf>
    <xf numFmtId="0" fontId="12" fillId="0" borderId="0" xfId="0" applyFont="1"/>
    <xf numFmtId="2" fontId="12" fillId="0" borderId="0" xfId="0" applyNumberFormat="1" applyFont="1" applyBorder="1"/>
    <xf numFmtId="2" fontId="11" fillId="0" borderId="0" xfId="0" applyNumberFormat="1" applyFont="1"/>
    <xf numFmtId="164" fontId="11" fillId="0" borderId="0" xfId="0" applyNumberFormat="1" applyFont="1"/>
    <xf numFmtId="0" fontId="12" fillId="0" borderId="5" xfId="0" applyFont="1" applyBorder="1"/>
    <xf numFmtId="0" fontId="10" fillId="0" borderId="1" xfId="0" applyFont="1" applyBorder="1"/>
    <xf numFmtId="0" fontId="12" fillId="0" borderId="2" xfId="0" applyFont="1" applyBorder="1"/>
    <xf numFmtId="0" fontId="12" fillId="0" borderId="3" xfId="0" applyFont="1" applyBorder="1"/>
    <xf numFmtId="1" fontId="12" fillId="0" borderId="0" xfId="0" applyNumberFormat="1" applyFont="1" applyBorder="1"/>
    <xf numFmtId="0" fontId="12" fillId="0" borderId="1" xfId="0" applyFont="1" applyFill="1" applyBorder="1"/>
    <xf numFmtId="0" fontId="12" fillId="0" borderId="2" xfId="0" applyFont="1" applyFill="1" applyBorder="1"/>
    <xf numFmtId="0" fontId="12" fillId="0" borderId="3" xfId="0" applyFont="1" applyFill="1" applyBorder="1"/>
    <xf numFmtId="0" fontId="12" fillId="0" borderId="4" xfId="0" applyFont="1" applyFill="1" applyBorder="1"/>
    <xf numFmtId="0" fontId="12" fillId="0" borderId="0" xfId="0" applyFont="1" applyFill="1" applyBorder="1"/>
    <xf numFmtId="0" fontId="12" fillId="0" borderId="0" xfId="0" applyFont="1" applyFill="1" applyBorder="1" applyAlignment="1">
      <alignment horizontal="center" wrapText="1"/>
    </xf>
    <xf numFmtId="0" fontId="12" fillId="0" borderId="5" xfId="0" applyFont="1" applyFill="1" applyBorder="1" applyAlignment="1">
      <alignment horizontal="center" wrapText="1"/>
    </xf>
    <xf numFmtId="2" fontId="12" fillId="0" borderId="0" xfId="0" applyNumberFormat="1" applyFont="1" applyFill="1" applyBorder="1" applyAlignment="1">
      <alignment horizontal="center"/>
    </xf>
    <xf numFmtId="2" fontId="12" fillId="0" borderId="5" xfId="0" applyNumberFormat="1" applyFont="1" applyFill="1" applyBorder="1" applyAlignment="1">
      <alignment horizontal="center"/>
    </xf>
    <xf numFmtId="0" fontId="14" fillId="0" borderId="0" xfId="0" applyFont="1" applyFill="1" applyBorder="1"/>
    <xf numFmtId="2" fontId="12" fillId="0" borderId="0" xfId="0" applyNumberFormat="1" applyFont="1" applyFill="1" applyBorder="1"/>
    <xf numFmtId="0" fontId="12" fillId="0" borderId="4" xfId="0" quotePrefix="1" applyFont="1" applyBorder="1"/>
    <xf numFmtId="0" fontId="16" fillId="0" borderId="0" xfId="0" applyFont="1"/>
    <xf numFmtId="0" fontId="0" fillId="0" borderId="7" xfId="0" applyBorder="1"/>
    <xf numFmtId="0" fontId="0" fillId="0" borderId="6" xfId="0" applyBorder="1"/>
    <xf numFmtId="0" fontId="10" fillId="0" borderId="0" xfId="0" applyFont="1" applyFill="1" applyBorder="1"/>
    <xf numFmtId="0" fontId="12" fillId="0" borderId="0" xfId="0" applyFont="1" applyFill="1" applyBorder="1" applyAlignment="1">
      <alignment horizontal="center"/>
    </xf>
    <xf numFmtId="0" fontId="12" fillId="0" borderId="5" xfId="0" applyFont="1" applyFill="1" applyBorder="1" applyAlignment="1">
      <alignment horizontal="center"/>
    </xf>
    <xf numFmtId="164" fontId="12" fillId="0" borderId="0" xfId="0" applyNumberFormat="1" applyFont="1" applyBorder="1"/>
    <xf numFmtId="0" fontId="1" fillId="0" borderId="3" xfId="0" applyFont="1" applyBorder="1"/>
    <xf numFmtId="0" fontId="1" fillId="0" borderId="5" xfId="0" applyFont="1" applyBorder="1"/>
    <xf numFmtId="2" fontId="1" fillId="0" borderId="5" xfId="0" applyNumberFormat="1" applyFont="1" applyBorder="1"/>
    <xf numFmtId="0" fontId="1" fillId="0" borderId="4" xfId="0" applyFont="1" applyBorder="1"/>
    <xf numFmtId="165" fontId="12" fillId="0" borderId="0" xfId="0" applyNumberFormat="1" applyFont="1" applyBorder="1"/>
    <xf numFmtId="164" fontId="0" fillId="0" borderId="0" xfId="0" applyNumberFormat="1"/>
    <xf numFmtId="0" fontId="11" fillId="0" borderId="0" xfId="0" applyFont="1" applyFill="1"/>
    <xf numFmtId="2" fontId="11" fillId="0" borderId="0" xfId="0" applyNumberFormat="1" applyFont="1" applyFill="1"/>
    <xf numFmtId="11" fontId="0" fillId="0" borderId="0" xfId="0" applyNumberFormat="1"/>
    <xf numFmtId="2" fontId="12" fillId="0" borderId="5" xfId="0" applyNumberFormat="1" applyFont="1" applyBorder="1"/>
    <xf numFmtId="0" fontId="1" fillId="0" borderId="0" xfId="0" applyFont="1" applyBorder="1" applyAlignment="1">
      <alignment vertical="center"/>
    </xf>
    <xf numFmtId="164" fontId="12" fillId="0" borderId="5" xfId="0" applyNumberFormat="1" applyFont="1" applyBorder="1"/>
    <xf numFmtId="0" fontId="1" fillId="0" borderId="0" xfId="0" applyFont="1" applyBorder="1"/>
    <xf numFmtId="0" fontId="11" fillId="0" borderId="4" xfId="0" applyFont="1" applyBorder="1"/>
    <xf numFmtId="0" fontId="12" fillId="0" borderId="4" xfId="0" applyFont="1" applyBorder="1" applyAlignment="1">
      <alignment horizontal="right"/>
    </xf>
    <xf numFmtId="0" fontId="12" fillId="0" borderId="4" xfId="0" applyFont="1" applyFill="1" applyBorder="1" applyAlignment="1">
      <alignment horizontal="right"/>
    </xf>
    <xf numFmtId="0" fontId="1" fillId="0" borderId="4" xfId="0" applyFont="1" applyBorder="1" applyAlignment="1">
      <alignment wrapText="1"/>
    </xf>
    <xf numFmtId="0" fontId="1" fillId="0" borderId="0" xfId="0" applyFont="1" applyFill="1" applyBorder="1" applyAlignment="1">
      <alignment horizontal="left" wrapText="1"/>
    </xf>
    <xf numFmtId="165" fontId="12" fillId="0" borderId="7" xfId="0" applyNumberFormat="1" applyFont="1" applyBorder="1"/>
    <xf numFmtId="0" fontId="1" fillId="0" borderId="7" xfId="0" applyFont="1" applyBorder="1"/>
    <xf numFmtId="2" fontId="12" fillId="0" borderId="7" xfId="0" applyNumberFormat="1" applyFont="1" applyBorder="1"/>
    <xf numFmtId="0" fontId="12" fillId="0" borderId="8" xfId="0" applyFont="1" applyBorder="1"/>
    <xf numFmtId="0" fontId="1" fillId="0" borderId="0" xfId="0" applyFont="1" applyAlignment="1">
      <alignment vertical="center"/>
    </xf>
    <xf numFmtId="0" fontId="1" fillId="0" borderId="7" xfId="0" applyFont="1" applyBorder="1" applyAlignment="1">
      <alignment horizontal="left"/>
    </xf>
    <xf numFmtId="0" fontId="1" fillId="0" borderId="7" xfId="0" applyFont="1" applyBorder="1" applyAlignment="1">
      <alignment horizontal="right"/>
    </xf>
    <xf numFmtId="2" fontId="12" fillId="0" borderId="4" xfId="0" applyNumberFormat="1" applyFont="1" applyBorder="1"/>
    <xf numFmtId="164" fontId="12" fillId="0" borderId="4" xfId="0" applyNumberFormat="1" applyFont="1" applyBorder="1"/>
    <xf numFmtId="165" fontId="12" fillId="0" borderId="4" xfId="0" applyNumberFormat="1" applyFont="1" applyBorder="1" applyAlignment="1">
      <alignment horizontal="right"/>
    </xf>
    <xf numFmtId="165" fontId="12" fillId="0" borderId="5" xfId="0" applyNumberFormat="1" applyFont="1" applyBorder="1" applyAlignment="1">
      <alignment horizontal="right"/>
    </xf>
    <xf numFmtId="2" fontId="12" fillId="0" borderId="4" xfId="0" applyNumberFormat="1" applyFont="1" applyFill="1" applyBorder="1" applyAlignment="1">
      <alignment horizontal="center"/>
    </xf>
    <xf numFmtId="2" fontId="12" fillId="0" borderId="4" xfId="0" applyNumberFormat="1" applyFont="1" applyFill="1" applyBorder="1"/>
    <xf numFmtId="0" fontId="1" fillId="0" borderId="2" xfId="0" applyFont="1" applyBorder="1"/>
    <xf numFmtId="0" fontId="1" fillId="0" borderId="0" xfId="0" applyFont="1" applyBorder="1" applyAlignment="1">
      <alignment horizontal="right"/>
    </xf>
    <xf numFmtId="0" fontId="1" fillId="0" borderId="0" xfId="0" applyFont="1" applyBorder="1" applyAlignment="1">
      <alignment horizontal="right" vertical="center"/>
    </xf>
    <xf numFmtId="166" fontId="1" fillId="0" borderId="0" xfId="0" applyNumberFormat="1" applyFont="1" applyBorder="1"/>
    <xf numFmtId="2" fontId="12" fillId="0" borderId="0" xfId="0" applyNumberFormat="1" applyFont="1" applyBorder="1" applyAlignment="1">
      <alignment horizontal="right"/>
    </xf>
    <xf numFmtId="2" fontId="12" fillId="0" borderId="5" xfId="0" applyNumberFormat="1" applyFont="1" applyBorder="1" applyAlignment="1">
      <alignment horizontal="right"/>
    </xf>
    <xf numFmtId="0" fontId="12" fillId="0" borderId="0" xfId="0" applyFont="1" applyBorder="1" applyAlignment="1">
      <alignment horizontal="center"/>
    </xf>
    <xf numFmtId="0" fontId="12" fillId="0" borderId="9" xfId="0" applyFont="1" applyBorder="1" applyAlignment="1">
      <alignment horizontal="center"/>
    </xf>
    <xf numFmtId="0" fontId="12" fillId="0" borderId="5" xfId="0" applyFont="1" applyBorder="1" applyAlignment="1">
      <alignment horizontal="center"/>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4" xfId="0" applyFont="1" applyFill="1" applyBorder="1" applyAlignment="1">
      <alignment horizontal="left" wrapText="1"/>
    </xf>
    <xf numFmtId="0" fontId="1" fillId="0" borderId="0" xfId="0" applyFont="1" applyFill="1" applyBorder="1" applyAlignment="1">
      <alignment horizontal="left" wrapText="1"/>
    </xf>
    <xf numFmtId="0" fontId="1" fillId="0" borderId="5" xfId="0" applyFont="1" applyFill="1" applyBorder="1" applyAlignment="1">
      <alignment horizontal="left" wrapText="1"/>
    </xf>
    <xf numFmtId="0" fontId="1" fillId="0" borderId="6" xfId="0" applyFont="1" applyFill="1" applyBorder="1" applyAlignment="1">
      <alignment horizontal="left" wrapText="1"/>
    </xf>
    <xf numFmtId="0" fontId="1" fillId="0" borderId="7" xfId="0" applyFont="1" applyFill="1" applyBorder="1" applyAlignment="1">
      <alignment horizontal="left" wrapText="1"/>
    </xf>
    <xf numFmtId="0" fontId="1" fillId="0" borderId="8" xfId="0" applyFont="1" applyFill="1" applyBorder="1" applyAlignment="1">
      <alignment horizontal="left" wrapText="1"/>
    </xf>
    <xf numFmtId="0" fontId="17" fillId="0" borderId="0" xfId="0" applyFont="1" applyAlignment="1">
      <alignment horizontal="center"/>
    </xf>
    <xf numFmtId="0" fontId="8" fillId="0" borderId="2" xfId="0" applyFont="1" applyBorder="1" applyAlignment="1">
      <alignment horizontal="left" wrapText="1"/>
    </xf>
    <xf numFmtId="0" fontId="8" fillId="0" borderId="0" xfId="0" applyFont="1" applyAlignment="1">
      <alignment horizontal="left" wrapText="1"/>
    </xf>
    <xf numFmtId="0" fontId="2" fillId="0" borderId="0" xfId="0" applyFont="1" applyAlignment="1">
      <alignment horizontal="center"/>
    </xf>
    <xf numFmtId="0" fontId="3" fillId="0" borderId="0" xfId="0" applyFont="1" applyAlignment="1">
      <alignment horizontal="left"/>
    </xf>
    <xf numFmtId="0" fontId="7" fillId="0" borderId="0" xfId="0" applyFont="1" applyAlignment="1">
      <alignment horizontal="center" vertical="top"/>
    </xf>
    <xf numFmtId="0" fontId="18" fillId="0" borderId="0" xfId="0" applyFont="1" applyAlignment="1">
      <alignment horizontal="left" wrapText="1"/>
    </xf>
    <xf numFmtId="0" fontId="6" fillId="0" borderId="0" xfId="0" applyFont="1" applyAlignment="1">
      <alignment horizontal="center"/>
    </xf>
    <xf numFmtId="0" fontId="6" fillId="0" borderId="0" xfId="0" applyFont="1" applyAlignment="1">
      <alignment horizontal="center" vertical="center" textRotation="90"/>
    </xf>
    <xf numFmtId="0" fontId="20" fillId="0" borderId="0" xfId="0" applyFont="1" applyAlignment="1">
      <alignment horizontal="center" wrapText="1"/>
    </xf>
    <xf numFmtId="0" fontId="1" fillId="0" borderId="0" xfId="0" applyFont="1" applyAlignment="1">
      <alignment horizontal="left" wrapText="1"/>
    </xf>
    <xf numFmtId="0" fontId="9" fillId="0" borderId="0" xfId="0" applyFont="1" applyAlignment="1">
      <alignment horizontal="left" readingOrder="1"/>
    </xf>
    <xf numFmtId="0" fontId="12" fillId="0" borderId="0" xfId="0" applyFont="1" applyBorder="1" applyAlignment="1">
      <alignment horizontal="right"/>
    </xf>
    <xf numFmtId="0" fontId="1" fillId="0" borderId="5" xfId="0" applyFont="1" applyBorder="1" applyAlignment="1">
      <alignment horizontal="right"/>
    </xf>
  </cellXfs>
  <cellStyles count="2">
    <cellStyle name="Neutral" xfId="1"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2.xml"/><Relationship Id="rId18" Type="http://schemas.openxmlformats.org/officeDocument/2006/relationships/worksheet" Target="worksheets/sheet1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1.xml"/><Relationship Id="rId17" Type="http://schemas.openxmlformats.org/officeDocument/2006/relationships/worksheet" Target="worksheets/sheet15.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9.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chartsheet" Target="chartsheets/sheet2.xml"/><Relationship Id="rId22" Type="http://schemas.openxmlformats.org/officeDocument/2006/relationships/calcChain" Target="calcChain.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xml"/><Relationship Id="rId1" Type="http://schemas.microsoft.com/office/2011/relationships/chartStyle" Target="style1.xml"/></Relationships>
</file>

<file path=xl/charts/_rels/chart48.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2.xml"/><Relationship Id="rId1" Type="http://schemas.microsoft.com/office/2011/relationships/chartStyle" Target="style2.xml"/></Relationships>
</file>

<file path=xl/charts/_rels/chart49.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xml"/><Relationship Id="rId1" Type="http://schemas.microsoft.com/office/2011/relationships/chartStyle" Target="style3.xml"/></Relationships>
</file>

<file path=xl/charts/_rels/chart5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5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5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53.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54.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55.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56.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57.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58.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59.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60.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Garamond" pitchFamily="18" charset="0"/>
              </a:defRPr>
            </a:pPr>
            <a:r>
              <a:rPr lang="en-US" sz="1100">
                <a:latin typeface="Garamond" pitchFamily="18" charset="0"/>
              </a:rPr>
              <a:t>Variance decompositions</a:t>
            </a:r>
            <a:r>
              <a:rPr lang="en-US" sz="1100" baseline="0">
                <a:latin typeface="Garamond" pitchFamily="18" charset="0"/>
              </a:rPr>
              <a:t> and 95% credible intervals</a:t>
            </a:r>
            <a:endParaRPr lang="en-US" sz="1100">
              <a:latin typeface="Garamond" pitchFamily="18" charset="0"/>
            </a:endParaRPr>
          </a:p>
        </c:rich>
      </c:tx>
      <c:layout/>
      <c:overlay val="0"/>
    </c:title>
    <c:autoTitleDeleted val="0"/>
    <c:plotArea>
      <c:layout>
        <c:manualLayout>
          <c:layoutTarget val="inner"/>
          <c:xMode val="edge"/>
          <c:yMode val="edge"/>
          <c:x val="0.14447195640570326"/>
          <c:y val="0.12519194093544064"/>
          <c:w val="0.8541434816130179"/>
          <c:h val="0.73213844672293649"/>
        </c:manualLayout>
      </c:layout>
      <c:barChart>
        <c:barDir val="col"/>
        <c:grouping val="clustered"/>
        <c:varyColors val="0"/>
        <c:ser>
          <c:idx val="0"/>
          <c:order val="0"/>
          <c:tx>
            <c:strRef>
              <c:f>'table 4'!$C$40</c:f>
              <c:strCache>
                <c:ptCount val="1"/>
                <c:pt idx="0">
                  <c:v>Neutral technology</c:v>
                </c:pt>
              </c:strCache>
            </c:strRef>
          </c:tx>
          <c:spPr>
            <a:pattFill prst="pct70"/>
            <a:ln>
              <a:solidFill>
                <a:sysClr val="windowText" lastClr="000000"/>
              </a:solidFill>
            </a:ln>
          </c:spPr>
          <c:invertIfNegative val="0"/>
          <c:errBars>
            <c:errBarType val="both"/>
            <c:errValType val="cust"/>
            <c:noEndCap val="0"/>
            <c:plus>
              <c:numRef>
                <c:f>'table 4'!$D$52:$L$52</c:f>
                <c:numCache>
                  <c:formatCode>General</c:formatCode>
                  <c:ptCount val="9"/>
                  <c:pt idx="0">
                    <c:v>2.8050000000000019E-2</c:v>
                  </c:pt>
                  <c:pt idx="1">
                    <c:v>2.0480000000000002E-2</c:v>
                  </c:pt>
                  <c:pt idx="2">
                    <c:v>2.5578000000000004E-2</c:v>
                  </c:pt>
                  <c:pt idx="3">
                    <c:v>4.2360000000000009E-2</c:v>
                  </c:pt>
                  <c:pt idx="4">
                    <c:v>3.3349999999999991E-2</c:v>
                  </c:pt>
                  <c:pt idx="5">
                    <c:v>4.0190000000000003E-2</c:v>
                  </c:pt>
                  <c:pt idx="6">
                    <c:v>1.6842799999999998E-2</c:v>
                  </c:pt>
                  <c:pt idx="7">
                    <c:v>2.8098899999999998E-3</c:v>
                  </c:pt>
                  <c:pt idx="8">
                    <c:v>1.68974E-2</c:v>
                  </c:pt>
                </c:numCache>
              </c:numRef>
            </c:plus>
            <c:minus>
              <c:numRef>
                <c:f>'table 4'!$D$64:$L$64</c:f>
                <c:numCache>
                  <c:formatCode>General</c:formatCode>
                  <c:ptCount val="9"/>
                  <c:pt idx="0">
                    <c:v>2.8159999999999963E-2</c:v>
                  </c:pt>
                  <c:pt idx="1">
                    <c:v>1.4966899999999998E-2</c:v>
                  </c:pt>
                  <c:pt idx="2">
                    <c:v>1.8699999999999994E-2</c:v>
                  </c:pt>
                  <c:pt idx="3">
                    <c:v>3.236E-2</c:v>
                  </c:pt>
                  <c:pt idx="4">
                    <c:v>2.9390000000000027E-2</c:v>
                  </c:pt>
                  <c:pt idx="5">
                    <c:v>3.1360000000000027E-2</c:v>
                  </c:pt>
                  <c:pt idx="6">
                    <c:v>6.1600399999999994E-3</c:v>
                  </c:pt>
                  <c:pt idx="7">
                    <c:v>2.2812489000000001E-4</c:v>
                  </c:pt>
                  <c:pt idx="8">
                    <c:v>7.7659000000000009E-3</c:v>
                  </c:pt>
                </c:numCache>
              </c:numRef>
            </c:minus>
            <c:spPr>
              <a:ln w="25400">
                <a:solidFill>
                  <a:schemeClr val="tx1"/>
                </a:solidFill>
              </a:ln>
            </c:spPr>
          </c:errBars>
          <c:cat>
            <c:strRef>
              <c:f>'table 4'!$D$39:$L$39</c:f>
              <c:strCache>
                <c:ptCount val="9"/>
                <c:pt idx="0">
                  <c:v>SDF</c:v>
                </c:pt>
                <c:pt idx="1">
                  <c:v>Utility return</c:v>
                </c:pt>
                <c:pt idx="2">
                  <c:v>Cap. claim</c:v>
                </c:pt>
                <c:pt idx="3">
                  <c:v>Nom. lev. cap. claim</c:v>
                </c:pt>
                <c:pt idx="4">
                  <c:v>Real lev. cap. claim</c:v>
                </c:pt>
                <c:pt idx="5">
                  <c:v>10-year bond return</c:v>
                </c:pt>
                <c:pt idx="6">
                  <c:v>Output growth</c:v>
                </c:pt>
                <c:pt idx="7">
                  <c:v>Consumption growth</c:v>
                </c:pt>
                <c:pt idx="8">
                  <c:v>Investment growth</c:v>
                </c:pt>
              </c:strCache>
            </c:strRef>
          </c:cat>
          <c:val>
            <c:numRef>
              <c:f>'table 4'!$D$40:$L$40</c:f>
              <c:numCache>
                <c:formatCode>0.00</c:formatCode>
                <c:ptCount val="9"/>
                <c:pt idx="0">
                  <c:v>0.77293999999999996</c:v>
                </c:pt>
                <c:pt idx="1">
                  <c:v>2.1288999999999999E-2</c:v>
                </c:pt>
                <c:pt idx="2">
                  <c:v>6.3578999999999997E-2</c:v>
                </c:pt>
                <c:pt idx="3">
                  <c:v>0.30619000000000002</c:v>
                </c:pt>
                <c:pt idx="4">
                  <c:v>0.31278</c:v>
                </c:pt>
                <c:pt idx="5">
                  <c:v>0.26645000000000002</c:v>
                </c:pt>
                <c:pt idx="6">
                  <c:v>6.4231999999999996E-3</c:v>
                </c:pt>
                <c:pt idx="7">
                  <c:v>2.2871E-4</c:v>
                </c:pt>
                <c:pt idx="8">
                  <c:v>9.0486000000000004E-3</c:v>
                </c:pt>
              </c:numCache>
            </c:numRef>
          </c:val>
        </c:ser>
        <c:ser>
          <c:idx val="1"/>
          <c:order val="1"/>
          <c:tx>
            <c:strRef>
              <c:f>'table 4'!$C$41</c:f>
              <c:strCache>
                <c:ptCount val="1"/>
                <c:pt idx="0">
                  <c:v>Risk aversion</c:v>
                </c:pt>
              </c:strCache>
            </c:strRef>
          </c:tx>
          <c:spPr>
            <a:pattFill prst="wdDnDiag"/>
            <a:ln>
              <a:solidFill>
                <a:sysClr val="windowText" lastClr="000000"/>
              </a:solidFill>
            </a:ln>
          </c:spPr>
          <c:invertIfNegative val="0"/>
          <c:errBars>
            <c:errBarType val="both"/>
            <c:errValType val="cust"/>
            <c:noEndCap val="0"/>
            <c:plus>
              <c:numRef>
                <c:f>'table 4'!$D$53:$L$53</c:f>
                <c:numCache>
                  <c:formatCode>General</c:formatCode>
                  <c:ptCount val="9"/>
                  <c:pt idx="0">
                    <c:v>2.7439999999999992E-2</c:v>
                  </c:pt>
                  <c:pt idx="1">
                    <c:v>2.6927999999999994E-2</c:v>
                  </c:pt>
                  <c:pt idx="2">
                    <c:v>8.9629999999999983E-4</c:v>
                  </c:pt>
                  <c:pt idx="3">
                    <c:v>8.9127999999999994E-4</c:v>
                  </c:pt>
                  <c:pt idx="4">
                    <c:v>6.0770000000000046E-2</c:v>
                  </c:pt>
                  <c:pt idx="5">
                    <c:v>2.2629999999999983E-2</c:v>
                  </c:pt>
                  <c:pt idx="6">
                    <c:v>8.6653000000000001E-4</c:v>
                  </c:pt>
                  <c:pt idx="7">
                    <c:v>1.8711999999999999E-2</c:v>
                  </c:pt>
                  <c:pt idx="8">
                    <c:v>9.7489999999999903E-4</c:v>
                  </c:pt>
                </c:numCache>
              </c:numRef>
            </c:plus>
            <c:minus>
              <c:numRef>
                <c:f>'table 4'!$D$65:$L$65</c:f>
                <c:numCache>
                  <c:formatCode>General</c:formatCode>
                  <c:ptCount val="9"/>
                  <c:pt idx="0">
                    <c:v>2.6840000000000003E-2</c:v>
                  </c:pt>
                  <c:pt idx="1">
                    <c:v>2.3675000000000002E-2</c:v>
                  </c:pt>
                  <c:pt idx="2">
                    <c:v>6.9868000000000003E-4</c:v>
                  </c:pt>
                  <c:pt idx="3">
                    <c:v>1.6910094E-4</c:v>
                  </c:pt>
                  <c:pt idx="4">
                    <c:v>5.7729999999999976E-2</c:v>
                  </c:pt>
                  <c:pt idx="5">
                    <c:v>2.1430000000000005E-2</c:v>
                  </c:pt>
                  <c:pt idx="6">
                    <c:v>1.7488964999999999E-4</c:v>
                  </c:pt>
                  <c:pt idx="7">
                    <c:v>1.5411000000000001E-2</c:v>
                  </c:pt>
                  <c:pt idx="8">
                    <c:v>1.0184E-3</c:v>
                  </c:pt>
                </c:numCache>
              </c:numRef>
            </c:minus>
            <c:spPr>
              <a:ln w="25400">
                <a:solidFill>
                  <a:sysClr val="windowText" lastClr="000000"/>
                </a:solidFill>
              </a:ln>
            </c:spPr>
          </c:errBars>
          <c:cat>
            <c:strRef>
              <c:f>'table 4'!$D$39:$L$39</c:f>
              <c:strCache>
                <c:ptCount val="9"/>
                <c:pt idx="0">
                  <c:v>SDF</c:v>
                </c:pt>
                <c:pt idx="1">
                  <c:v>Utility return</c:v>
                </c:pt>
                <c:pt idx="2">
                  <c:v>Cap. claim</c:v>
                </c:pt>
                <c:pt idx="3">
                  <c:v>Nom. lev. cap. claim</c:v>
                </c:pt>
                <c:pt idx="4">
                  <c:v>Real lev. cap. claim</c:v>
                </c:pt>
                <c:pt idx="5">
                  <c:v>10-year bond return</c:v>
                </c:pt>
                <c:pt idx="6">
                  <c:v>Output growth</c:v>
                </c:pt>
                <c:pt idx="7">
                  <c:v>Consumption growth</c:v>
                </c:pt>
                <c:pt idx="8">
                  <c:v>Investment growth</c:v>
                </c:pt>
              </c:strCache>
            </c:strRef>
          </c:cat>
          <c:val>
            <c:numRef>
              <c:f>'table 4'!$D$41:$L$41</c:f>
              <c:numCache>
                <c:formatCode>0.00</c:formatCode>
                <c:ptCount val="9"/>
                <c:pt idx="0">
                  <c:v>0.19624</c:v>
                </c:pt>
                <c:pt idx="1">
                  <c:v>7.0328000000000002E-2</c:v>
                </c:pt>
                <c:pt idx="2">
                  <c:v>1.5578E-3</c:v>
                </c:pt>
                <c:pt idx="3">
                  <c:v>1.6992E-4</c:v>
                </c:pt>
                <c:pt idx="4">
                  <c:v>0.27328999999999998</c:v>
                </c:pt>
                <c:pt idx="5">
                  <c:v>0.14821000000000001</c:v>
                </c:pt>
                <c:pt idx="6">
                  <c:v>1.7557E-4</c:v>
                </c:pt>
                <c:pt idx="7">
                  <c:v>3.9999E-2</c:v>
                </c:pt>
                <c:pt idx="8">
                  <c:v>6.9204000000000002E-3</c:v>
                </c:pt>
              </c:numCache>
            </c:numRef>
          </c:val>
        </c:ser>
        <c:ser>
          <c:idx val="2"/>
          <c:order val="2"/>
          <c:tx>
            <c:strRef>
              <c:f>'table 4'!$C$42</c:f>
              <c:strCache>
                <c:ptCount val="1"/>
                <c:pt idx="0">
                  <c:v>All other shocks</c:v>
                </c:pt>
              </c:strCache>
            </c:strRef>
          </c:tx>
          <c:spPr>
            <a:pattFill prst="diagBrick"/>
            <a:ln>
              <a:solidFill>
                <a:sysClr val="windowText" lastClr="000000"/>
              </a:solidFill>
            </a:ln>
          </c:spPr>
          <c:invertIfNegative val="0"/>
          <c:errBars>
            <c:errBarType val="both"/>
            <c:errValType val="cust"/>
            <c:noEndCap val="0"/>
            <c:plus>
              <c:numRef>
                <c:f>'table 4'!$D$54:$L$54</c:f>
                <c:numCache>
                  <c:formatCode>General</c:formatCode>
                  <c:ptCount val="9"/>
                  <c:pt idx="0">
                    <c:v>8.7810000000000006E-3</c:v>
                  </c:pt>
                  <c:pt idx="1">
                    <c:v>3.6900000000000044E-2</c:v>
                  </c:pt>
                  <c:pt idx="2">
                    <c:v>1.9279999999999964E-2</c:v>
                  </c:pt>
                  <c:pt idx="3">
                    <c:v>3.1789999999999985E-2</c:v>
                  </c:pt>
                  <c:pt idx="4">
                    <c:v>4.4010000000000049E-2</c:v>
                  </c:pt>
                  <c:pt idx="5">
                    <c:v>4.8669999999999991E-2</c:v>
                  </c:pt>
                  <c:pt idx="6">
                    <c:v>5.7399999999999674E-3</c:v>
                  </c:pt>
                  <c:pt idx="7">
                    <c:v>1.2950000000000017E-2</c:v>
                  </c:pt>
                  <c:pt idx="8">
                    <c:v>8.0000000000000071E-3</c:v>
                  </c:pt>
                </c:numCache>
              </c:numRef>
            </c:plus>
            <c:minus>
              <c:numRef>
                <c:f>'table 4'!$D$66:$L$66</c:f>
                <c:numCache>
                  <c:formatCode>General</c:formatCode>
                  <c:ptCount val="9"/>
                  <c:pt idx="0">
                    <c:v>5.9559999999999995E-3</c:v>
                  </c:pt>
                  <c:pt idx="1">
                    <c:v>4.2969999999999953E-2</c:v>
                  </c:pt>
                  <c:pt idx="2">
                    <c:v>2.6260000000000061E-2</c:v>
                  </c:pt>
                  <c:pt idx="3">
                    <c:v>4.216999999999993E-2</c:v>
                  </c:pt>
                  <c:pt idx="4">
                    <c:v>4.3229999999999991E-2</c:v>
                  </c:pt>
                  <c:pt idx="5">
                    <c:v>5.2379999999999982E-2</c:v>
                  </c:pt>
                  <c:pt idx="6">
                    <c:v>1.6589999999999994E-2</c:v>
                  </c:pt>
                  <c:pt idx="7">
                    <c:v>1.9220000000000015E-2</c:v>
                  </c:pt>
                  <c:pt idx="8">
                    <c:v>1.7179999999999973E-2</c:v>
                  </c:pt>
                </c:numCache>
              </c:numRef>
            </c:minus>
            <c:spPr>
              <a:ln w="25400">
                <a:solidFill>
                  <a:sysClr val="windowText" lastClr="000000"/>
                </a:solidFill>
              </a:ln>
            </c:spPr>
          </c:errBars>
          <c:cat>
            <c:strRef>
              <c:f>'table 4'!$D$39:$L$39</c:f>
              <c:strCache>
                <c:ptCount val="9"/>
                <c:pt idx="0">
                  <c:v>SDF</c:v>
                </c:pt>
                <c:pt idx="1">
                  <c:v>Utility return</c:v>
                </c:pt>
                <c:pt idx="2">
                  <c:v>Cap. claim</c:v>
                </c:pt>
                <c:pt idx="3">
                  <c:v>Nom. lev. cap. claim</c:v>
                </c:pt>
                <c:pt idx="4">
                  <c:v>Real lev. cap. claim</c:v>
                </c:pt>
                <c:pt idx="5">
                  <c:v>10-year bond return</c:v>
                </c:pt>
                <c:pt idx="6">
                  <c:v>Output growth</c:v>
                </c:pt>
                <c:pt idx="7">
                  <c:v>Consumption growth</c:v>
                </c:pt>
                <c:pt idx="8">
                  <c:v>Investment growth</c:v>
                </c:pt>
              </c:strCache>
            </c:strRef>
          </c:cat>
          <c:val>
            <c:numRef>
              <c:f>'table 4'!$D$42:$L$42</c:f>
              <c:numCache>
                <c:formatCode>0.00</c:formatCode>
                <c:ptCount val="9"/>
                <c:pt idx="0">
                  <c:v>3.0476E-2</c:v>
                </c:pt>
                <c:pt idx="1">
                  <c:v>0.90800999999999998</c:v>
                </c:pt>
                <c:pt idx="2">
                  <c:v>0.93496000000000001</c:v>
                </c:pt>
                <c:pt idx="3">
                  <c:v>0.69352999999999998</c:v>
                </c:pt>
                <c:pt idx="4">
                  <c:v>0.41232999999999997</c:v>
                </c:pt>
                <c:pt idx="5">
                  <c:v>0.58518999999999999</c:v>
                </c:pt>
                <c:pt idx="6">
                  <c:v>0.99331999999999998</c:v>
                </c:pt>
                <c:pt idx="7">
                  <c:v>0.95984999999999998</c:v>
                </c:pt>
                <c:pt idx="8">
                  <c:v>0.98395999999999995</c:v>
                </c:pt>
              </c:numCache>
            </c:numRef>
          </c:val>
        </c:ser>
        <c:dLbls>
          <c:showLegendKey val="0"/>
          <c:showVal val="0"/>
          <c:showCatName val="0"/>
          <c:showSerName val="0"/>
          <c:showPercent val="0"/>
          <c:showBubbleSize val="0"/>
        </c:dLbls>
        <c:gapWidth val="150"/>
        <c:axId val="240994088"/>
        <c:axId val="240994872"/>
      </c:barChart>
      <c:catAx>
        <c:axId val="240994088"/>
        <c:scaling>
          <c:orientation val="minMax"/>
        </c:scaling>
        <c:delete val="0"/>
        <c:axPos val="b"/>
        <c:numFmt formatCode="General" sourceLinked="0"/>
        <c:majorTickMark val="out"/>
        <c:minorTickMark val="none"/>
        <c:tickLblPos val="nextTo"/>
        <c:txPr>
          <a:bodyPr/>
          <a:lstStyle/>
          <a:p>
            <a:pPr>
              <a:defRPr>
                <a:latin typeface="Garamond" pitchFamily="18" charset="0"/>
              </a:defRPr>
            </a:pPr>
            <a:endParaRPr lang="en-US"/>
          </a:p>
        </c:txPr>
        <c:crossAx val="240994872"/>
        <c:crosses val="autoZero"/>
        <c:auto val="1"/>
        <c:lblAlgn val="ctr"/>
        <c:lblOffset val="100"/>
        <c:noMultiLvlLbl val="0"/>
      </c:catAx>
      <c:valAx>
        <c:axId val="240994872"/>
        <c:scaling>
          <c:orientation val="minMax"/>
          <c:max val="1"/>
        </c:scaling>
        <c:delete val="0"/>
        <c:axPos val="l"/>
        <c:numFmt formatCode="0.00" sourceLinked="1"/>
        <c:majorTickMark val="out"/>
        <c:minorTickMark val="none"/>
        <c:tickLblPos val="nextTo"/>
        <c:txPr>
          <a:bodyPr/>
          <a:lstStyle/>
          <a:p>
            <a:pPr>
              <a:defRPr>
                <a:latin typeface="Garamond" pitchFamily="18" charset="0"/>
              </a:defRPr>
            </a:pPr>
            <a:endParaRPr lang="en-US"/>
          </a:p>
        </c:txPr>
        <c:crossAx val="240994088"/>
        <c:crosses val="autoZero"/>
        <c:crossBetween val="between"/>
      </c:valAx>
      <c:spPr>
        <a:noFill/>
        <a:ln>
          <a:solidFill>
            <a:sysClr val="windowText" lastClr="000000"/>
          </a:solidFill>
        </a:ln>
      </c:spPr>
    </c:plotArea>
    <c:legend>
      <c:legendPos val="l"/>
      <c:layout>
        <c:manualLayout>
          <c:xMode val="edge"/>
          <c:yMode val="edge"/>
          <c:x val="4.2820940485887495E-3"/>
          <c:y val="0.36990690911837537"/>
          <c:w val="9.6435396119912267E-2"/>
          <c:h val="0.39447837005985925"/>
        </c:manualLayout>
      </c:layout>
      <c:overlay val="0"/>
      <c:txPr>
        <a:bodyPr/>
        <a:lstStyle/>
        <a:p>
          <a:pPr>
            <a:defRPr sz="1050">
              <a:latin typeface="Garamond" pitchFamily="18" charset="0"/>
            </a:defRPr>
          </a:pPr>
          <a:endParaRPr lang="en-US"/>
        </a:p>
      </c:txPr>
    </c:legend>
    <c:plotVisOnly val="1"/>
    <c:dispBlanksAs val="gap"/>
    <c:showDLblsOverMax val="0"/>
  </c:chart>
  <c:spPr>
    <a:noFill/>
    <a:ln>
      <a:noFill/>
    </a:ln>
  </c:spPr>
  <c:printSettings>
    <c:headerFooter/>
    <c:pageMargins b="0.750000000000001" l="0.70000000000000062" r="0.70000000000000062" t="0.75000000000000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1-year</a:t>
            </a:r>
          </a:p>
        </c:rich>
      </c:tx>
      <c:layout/>
      <c:overlay val="1"/>
    </c:title>
    <c:autoTitleDeleted val="0"/>
    <c:plotArea>
      <c:layout>
        <c:manualLayout>
          <c:layoutTarget val="inner"/>
          <c:xMode val="edge"/>
          <c:yMode val="edge"/>
          <c:x val="0.22017106769895803"/>
          <c:y val="1.5644317875765302E-2"/>
          <c:w val="0.69061579159126152"/>
          <c:h val="0.9687113642484696"/>
        </c:manualLayout>
      </c:layout>
      <c:scatterChart>
        <c:scatterStyle val="lineMarker"/>
        <c:varyColors val="0"/>
        <c:ser>
          <c:idx val="0"/>
          <c:order val="0"/>
          <c:spPr>
            <a:ln w="12700">
              <a:solidFill>
                <a:schemeClr val="bg1">
                  <a:lumMod val="50000"/>
                </a:schemeClr>
              </a:solidFill>
            </a:ln>
          </c:spPr>
          <c:marker>
            <c:symbol val="none"/>
          </c:marker>
          <c:xVal>
            <c:numRef>
              <c:f>'fig 2'!$B$3:$B$90</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xVal>
          <c:yVal>
            <c:numRef>
              <c:f>'fig 2'!$C$3:$C$90</c:f>
              <c:numCache>
                <c:formatCode>General</c:formatCode>
                <c:ptCount val="88"/>
                <c:pt idx="0">
                  <c:v>-20.520900000000001</c:v>
                </c:pt>
                <c:pt idx="1">
                  <c:v>-10.183199999999999</c:v>
                </c:pt>
                <c:pt idx="2">
                  <c:v>-24.337199999999999</c:v>
                </c:pt>
                <c:pt idx="3">
                  <c:v>-8.9863</c:v>
                </c:pt>
                <c:pt idx="4">
                  <c:v>23.495000000000001</c:v>
                </c:pt>
                <c:pt idx="5">
                  <c:v>2.1095000000000002</c:v>
                </c:pt>
                <c:pt idx="6">
                  <c:v>-17.905799999999999</c:v>
                </c:pt>
                <c:pt idx="7">
                  <c:v>-22.6219</c:v>
                </c:pt>
                <c:pt idx="8">
                  <c:v>8.6385000000000005</c:v>
                </c:pt>
                <c:pt idx="9">
                  <c:v>-8.4442000000000004</c:v>
                </c:pt>
                <c:pt idx="10">
                  <c:v>-8.1640999999999995</c:v>
                </c:pt>
                <c:pt idx="11">
                  <c:v>4.2771999999999997</c:v>
                </c:pt>
                <c:pt idx="12">
                  <c:v>-30.8062</c:v>
                </c:pt>
                <c:pt idx="13">
                  <c:v>-13.430099999999999</c:v>
                </c:pt>
                <c:pt idx="14">
                  <c:v>-2.9142999999999999</c:v>
                </c:pt>
                <c:pt idx="15">
                  <c:v>10.288600000000001</c:v>
                </c:pt>
                <c:pt idx="16">
                  <c:v>14.839</c:v>
                </c:pt>
                <c:pt idx="17">
                  <c:v>-35.680399999999999</c:v>
                </c:pt>
                <c:pt idx="18">
                  <c:v>-8.4242000000000008</c:v>
                </c:pt>
                <c:pt idx="19">
                  <c:v>-11.9628</c:v>
                </c:pt>
                <c:pt idx="20">
                  <c:v>-20.9009</c:v>
                </c:pt>
                <c:pt idx="21">
                  <c:v>-6.0933999999999999</c:v>
                </c:pt>
                <c:pt idx="22">
                  <c:v>-16.6541</c:v>
                </c:pt>
                <c:pt idx="23">
                  <c:v>0.35449999999999998</c:v>
                </c:pt>
                <c:pt idx="24">
                  <c:v>-2.7835999999999999</c:v>
                </c:pt>
                <c:pt idx="25">
                  <c:v>-8.2858000000000001</c:v>
                </c:pt>
                <c:pt idx="26">
                  <c:v>21.364699999999999</c:v>
                </c:pt>
                <c:pt idx="27">
                  <c:v>16.132400000000001</c:v>
                </c:pt>
                <c:pt idx="28">
                  <c:v>-0.40310000000000001</c:v>
                </c:pt>
                <c:pt idx="29">
                  <c:v>-27.636800000000001</c:v>
                </c:pt>
                <c:pt idx="30">
                  <c:v>-6.3780000000000001</c:v>
                </c:pt>
                <c:pt idx="31">
                  <c:v>-14.126799999999999</c:v>
                </c:pt>
                <c:pt idx="32">
                  <c:v>-9.3889999999999993</c:v>
                </c:pt>
                <c:pt idx="33">
                  <c:v>-20.448799999999999</c:v>
                </c:pt>
                <c:pt idx="34">
                  <c:v>-19.952300000000001</c:v>
                </c:pt>
                <c:pt idx="35">
                  <c:v>-6.9508000000000001</c:v>
                </c:pt>
                <c:pt idx="36">
                  <c:v>-4.6306000000000003</c:v>
                </c:pt>
                <c:pt idx="37">
                  <c:v>4.3703000000000003</c:v>
                </c:pt>
                <c:pt idx="38">
                  <c:v>3.1564000000000001</c:v>
                </c:pt>
                <c:pt idx="39">
                  <c:v>-11.1434</c:v>
                </c:pt>
                <c:pt idx="40">
                  <c:v>6.8807999999999998</c:v>
                </c:pt>
                <c:pt idx="41">
                  <c:v>20.346800000000002</c:v>
                </c:pt>
                <c:pt idx="42">
                  <c:v>9.8902000000000001</c:v>
                </c:pt>
                <c:pt idx="43">
                  <c:v>3.9243999999999999</c:v>
                </c:pt>
                <c:pt idx="44">
                  <c:v>-0.94110000000000005</c:v>
                </c:pt>
                <c:pt idx="45">
                  <c:v>-14.7712</c:v>
                </c:pt>
                <c:pt idx="46">
                  <c:v>-5.1704999999999997</c:v>
                </c:pt>
                <c:pt idx="47">
                  <c:v>-0.26119999999999999</c:v>
                </c:pt>
                <c:pt idx="48">
                  <c:v>-10.1196</c:v>
                </c:pt>
                <c:pt idx="49">
                  <c:v>0.44469999999999998</c:v>
                </c:pt>
                <c:pt idx="50">
                  <c:v>20.337199999999999</c:v>
                </c:pt>
                <c:pt idx="51">
                  <c:v>-0.2041</c:v>
                </c:pt>
                <c:pt idx="52">
                  <c:v>-5.2869999999999999</c:v>
                </c:pt>
                <c:pt idx="53">
                  <c:v>-14.893800000000001</c:v>
                </c:pt>
                <c:pt idx="54">
                  <c:v>-14.8599</c:v>
                </c:pt>
                <c:pt idx="55">
                  <c:v>11.6953</c:v>
                </c:pt>
                <c:pt idx="56">
                  <c:v>17.178000000000001</c:v>
                </c:pt>
                <c:pt idx="57">
                  <c:v>6.1249000000000002</c:v>
                </c:pt>
                <c:pt idx="58">
                  <c:v>0.66910000000000003</c:v>
                </c:pt>
                <c:pt idx="59">
                  <c:v>14.7478</c:v>
                </c:pt>
                <c:pt idx="60">
                  <c:v>26.115500000000001</c:v>
                </c:pt>
                <c:pt idx="61">
                  <c:v>8.2946000000000009</c:v>
                </c:pt>
                <c:pt idx="62">
                  <c:v>-1.0746</c:v>
                </c:pt>
                <c:pt idx="63">
                  <c:v>7.0709</c:v>
                </c:pt>
                <c:pt idx="64">
                  <c:v>16.895800000000001</c:v>
                </c:pt>
                <c:pt idx="65">
                  <c:v>25.845300000000002</c:v>
                </c:pt>
                <c:pt idx="66">
                  <c:v>3.7004000000000001</c:v>
                </c:pt>
                <c:pt idx="67">
                  <c:v>9.1517999999999997</c:v>
                </c:pt>
                <c:pt idx="68">
                  <c:v>16.449100000000001</c:v>
                </c:pt>
                <c:pt idx="69">
                  <c:v>-5.8769999999999998</c:v>
                </c:pt>
                <c:pt idx="70">
                  <c:v>4.9443000000000001</c:v>
                </c:pt>
                <c:pt idx="71">
                  <c:v>-5.1589</c:v>
                </c:pt>
                <c:pt idx="72">
                  <c:v>34.552999999999997</c:v>
                </c:pt>
                <c:pt idx="73">
                  <c:v>15.281700000000001</c:v>
                </c:pt>
                <c:pt idx="74">
                  <c:v>26.257000000000001</c:v>
                </c:pt>
                <c:pt idx="75">
                  <c:v>24.259</c:v>
                </c:pt>
                <c:pt idx="76">
                  <c:v>7.5876000000000001</c:v>
                </c:pt>
                <c:pt idx="77">
                  <c:v>22.2242</c:v>
                </c:pt>
                <c:pt idx="78">
                  <c:v>30.245799999999999</c:v>
                </c:pt>
                <c:pt idx="79">
                  <c:v>26.392900000000001</c:v>
                </c:pt>
                <c:pt idx="80">
                  <c:v>13.4778</c:v>
                </c:pt>
                <c:pt idx="81">
                  <c:v>6.3303000000000003</c:v>
                </c:pt>
                <c:pt idx="82">
                  <c:v>-2.0554999999999999</c:v>
                </c:pt>
                <c:pt idx="83">
                  <c:v>5.7564000000000002</c:v>
                </c:pt>
                <c:pt idx="84">
                  <c:v>15.391400000000001</c:v>
                </c:pt>
                <c:pt idx="85">
                  <c:v>6.2641</c:v>
                </c:pt>
                <c:pt idx="86">
                  <c:v>5.4071999999999996</c:v>
                </c:pt>
                <c:pt idx="87">
                  <c:v>2.9188999999999998</c:v>
                </c:pt>
              </c:numCache>
            </c:numRef>
          </c:yVal>
          <c:smooth val="0"/>
        </c:ser>
        <c:dLbls>
          <c:showLegendKey val="0"/>
          <c:showVal val="0"/>
          <c:showCatName val="0"/>
          <c:showSerName val="0"/>
          <c:showPercent val="0"/>
          <c:showBubbleSize val="0"/>
        </c:dLbls>
        <c:axId val="242958496"/>
        <c:axId val="242959672"/>
      </c:scatterChart>
      <c:valAx>
        <c:axId val="242958496"/>
        <c:scaling>
          <c:orientation val="minMax"/>
          <c:max val="2005"/>
          <c:min val="1980"/>
        </c:scaling>
        <c:delete val="0"/>
        <c:axPos val="b"/>
        <c:numFmt formatCode="General" sourceLinked="1"/>
        <c:majorTickMark val="out"/>
        <c:minorTickMark val="none"/>
        <c:tickLblPos val="nextTo"/>
        <c:txPr>
          <a:bodyPr/>
          <a:lstStyle/>
          <a:p>
            <a:pPr>
              <a:defRPr sz="1200">
                <a:latin typeface="Garamond" pitchFamily="18" charset="0"/>
              </a:defRPr>
            </a:pPr>
            <a:endParaRPr lang="en-US"/>
          </a:p>
        </c:txPr>
        <c:crossAx val="242959672"/>
        <c:crosses val="autoZero"/>
        <c:crossBetween val="midCat"/>
      </c:valAx>
      <c:valAx>
        <c:axId val="242959672"/>
        <c:scaling>
          <c:orientation val="minMax"/>
          <c:max val="60"/>
          <c:min val="-60"/>
        </c:scaling>
        <c:delete val="0"/>
        <c:axPos val="l"/>
        <c:title>
          <c:tx>
            <c:rich>
              <a:bodyPr rot="-5400000" vert="horz"/>
              <a:lstStyle/>
              <a:p>
                <a:pPr>
                  <a:defRPr sz="1200"/>
                </a:pPr>
                <a:r>
                  <a:rPr lang="en-US" sz="1200">
                    <a:latin typeface="Garamond" pitchFamily="18" charset="0"/>
                  </a:rPr>
                  <a:t>Yield errors (basis points)</a:t>
                </a:r>
              </a:p>
            </c:rich>
          </c:tx>
          <c:layout>
            <c:manualLayout>
              <c:xMode val="edge"/>
              <c:yMode val="edge"/>
              <c:x val="2.585888136515347E-2"/>
              <c:y val="0.41621968490787054"/>
            </c:manualLayout>
          </c:layout>
          <c:overlay val="0"/>
        </c:title>
        <c:numFmt formatCode="General" sourceLinked="1"/>
        <c:majorTickMark val="out"/>
        <c:minorTickMark val="none"/>
        <c:tickLblPos val="nextTo"/>
        <c:txPr>
          <a:bodyPr/>
          <a:lstStyle/>
          <a:p>
            <a:pPr>
              <a:defRPr sz="1200">
                <a:latin typeface="Garamond" pitchFamily="18" charset="0"/>
              </a:defRPr>
            </a:pPr>
            <a:endParaRPr lang="en-US"/>
          </a:p>
        </c:txPr>
        <c:crossAx val="242958496"/>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2-year</a:t>
            </a:r>
          </a:p>
        </c:rich>
      </c:tx>
      <c:layout/>
      <c:overlay val="1"/>
    </c:title>
    <c:autoTitleDeleted val="0"/>
    <c:plotArea>
      <c:layout>
        <c:manualLayout>
          <c:layoutTarget val="inner"/>
          <c:xMode val="edge"/>
          <c:yMode val="edge"/>
          <c:x val="9.1685698537674609E-2"/>
          <c:y val="1.4604076889576243E-2"/>
          <c:w val="0.81662860292465278"/>
          <c:h val="0.97079184622085024"/>
        </c:manualLayout>
      </c:layout>
      <c:scatterChart>
        <c:scatterStyle val="lineMarker"/>
        <c:varyColors val="0"/>
        <c:ser>
          <c:idx val="0"/>
          <c:order val="0"/>
          <c:spPr>
            <a:ln w="12700">
              <a:solidFill>
                <a:prstClr val="white">
                  <a:lumMod val="50000"/>
                </a:prstClr>
              </a:solidFill>
            </a:ln>
          </c:spPr>
          <c:marker>
            <c:symbol val="none"/>
          </c:marker>
          <c:xVal>
            <c:numRef>
              <c:f>'fig 2'!$B$3:$B$90</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xVal>
          <c:yVal>
            <c:numRef>
              <c:f>'fig 2'!$D$3:$D$90</c:f>
              <c:numCache>
                <c:formatCode>General</c:formatCode>
                <c:ptCount val="88"/>
                <c:pt idx="0">
                  <c:v>3.7155</c:v>
                </c:pt>
                <c:pt idx="1">
                  <c:v>2.2587999999999999</c:v>
                </c:pt>
                <c:pt idx="2">
                  <c:v>-14.9358</c:v>
                </c:pt>
                <c:pt idx="3">
                  <c:v>6.4061000000000003</c:v>
                </c:pt>
                <c:pt idx="4">
                  <c:v>5.2601000000000004</c:v>
                </c:pt>
                <c:pt idx="5">
                  <c:v>-11.7393</c:v>
                </c:pt>
                <c:pt idx="6">
                  <c:v>-5.9650999999999996</c:v>
                </c:pt>
                <c:pt idx="7">
                  <c:v>5.7649999999999997</c:v>
                </c:pt>
                <c:pt idx="8">
                  <c:v>15.837400000000001</c:v>
                </c:pt>
                <c:pt idx="9">
                  <c:v>14.2705</c:v>
                </c:pt>
                <c:pt idx="10">
                  <c:v>14.593</c:v>
                </c:pt>
                <c:pt idx="11">
                  <c:v>2.6741000000000001</c:v>
                </c:pt>
                <c:pt idx="12">
                  <c:v>-0.33789999999999998</c:v>
                </c:pt>
                <c:pt idx="13">
                  <c:v>8.6626999999999992</c:v>
                </c:pt>
                <c:pt idx="14">
                  <c:v>23.8248</c:v>
                </c:pt>
                <c:pt idx="15">
                  <c:v>12.753299999999999</c:v>
                </c:pt>
                <c:pt idx="16">
                  <c:v>4.5983000000000001</c:v>
                </c:pt>
                <c:pt idx="17">
                  <c:v>-11.8926</c:v>
                </c:pt>
                <c:pt idx="18">
                  <c:v>2.6503000000000001</c:v>
                </c:pt>
                <c:pt idx="19">
                  <c:v>13.3552</c:v>
                </c:pt>
                <c:pt idx="20">
                  <c:v>8.6279000000000003</c:v>
                </c:pt>
                <c:pt idx="21">
                  <c:v>-1.2890999999999999</c:v>
                </c:pt>
                <c:pt idx="22">
                  <c:v>-9.7690999999999999</c:v>
                </c:pt>
                <c:pt idx="23">
                  <c:v>4.3287000000000004</c:v>
                </c:pt>
                <c:pt idx="24">
                  <c:v>-2.2229999999999999</c:v>
                </c:pt>
                <c:pt idx="25">
                  <c:v>1.6649</c:v>
                </c:pt>
                <c:pt idx="26">
                  <c:v>27.346299999999999</c:v>
                </c:pt>
                <c:pt idx="27">
                  <c:v>16.507100000000001</c:v>
                </c:pt>
                <c:pt idx="28">
                  <c:v>-3.0998000000000001</c:v>
                </c:pt>
                <c:pt idx="29">
                  <c:v>-5.5868000000000002</c:v>
                </c:pt>
                <c:pt idx="30">
                  <c:v>17.434899999999999</c:v>
                </c:pt>
                <c:pt idx="31">
                  <c:v>13.0985</c:v>
                </c:pt>
                <c:pt idx="32">
                  <c:v>8.2902000000000005</c:v>
                </c:pt>
                <c:pt idx="33">
                  <c:v>13.731299999999999</c:v>
                </c:pt>
                <c:pt idx="34">
                  <c:v>14.7851</c:v>
                </c:pt>
                <c:pt idx="35">
                  <c:v>20.242000000000001</c:v>
                </c:pt>
                <c:pt idx="36">
                  <c:v>16.150200000000002</c:v>
                </c:pt>
                <c:pt idx="37">
                  <c:v>15.6975</c:v>
                </c:pt>
                <c:pt idx="38">
                  <c:v>23.596599999999999</c:v>
                </c:pt>
                <c:pt idx="39">
                  <c:v>-6.4168000000000003</c:v>
                </c:pt>
                <c:pt idx="40">
                  <c:v>11.9374</c:v>
                </c:pt>
                <c:pt idx="41">
                  <c:v>15.704700000000001</c:v>
                </c:pt>
                <c:pt idx="42">
                  <c:v>-7.0987</c:v>
                </c:pt>
                <c:pt idx="43">
                  <c:v>-5.3632</c:v>
                </c:pt>
                <c:pt idx="44">
                  <c:v>-1.0395000000000001</c:v>
                </c:pt>
                <c:pt idx="45">
                  <c:v>-7.5472000000000001</c:v>
                </c:pt>
                <c:pt idx="46">
                  <c:v>2.4453999999999998</c:v>
                </c:pt>
                <c:pt idx="47">
                  <c:v>-8.0129999999999999</c:v>
                </c:pt>
                <c:pt idx="48">
                  <c:v>-1.2295</c:v>
                </c:pt>
                <c:pt idx="49">
                  <c:v>4.9549000000000003</c:v>
                </c:pt>
                <c:pt idx="50">
                  <c:v>2.5590999999999999</c:v>
                </c:pt>
                <c:pt idx="51">
                  <c:v>2.7671999999999999</c:v>
                </c:pt>
                <c:pt idx="52">
                  <c:v>3.0605000000000002</c:v>
                </c:pt>
                <c:pt idx="53">
                  <c:v>-11.2552</c:v>
                </c:pt>
                <c:pt idx="54">
                  <c:v>-2.3504</c:v>
                </c:pt>
                <c:pt idx="55">
                  <c:v>7.5827</c:v>
                </c:pt>
                <c:pt idx="56">
                  <c:v>-2.8109000000000002</c:v>
                </c:pt>
                <c:pt idx="57">
                  <c:v>-2.0533000000000001</c:v>
                </c:pt>
                <c:pt idx="58">
                  <c:v>2.1305999999999998</c:v>
                </c:pt>
                <c:pt idx="59">
                  <c:v>-4.4890999999999996</c:v>
                </c:pt>
                <c:pt idx="60">
                  <c:v>5.6959</c:v>
                </c:pt>
                <c:pt idx="61">
                  <c:v>-3.7902999999999998</c:v>
                </c:pt>
                <c:pt idx="62">
                  <c:v>1.7759</c:v>
                </c:pt>
                <c:pt idx="63">
                  <c:v>12.5284</c:v>
                </c:pt>
                <c:pt idx="64">
                  <c:v>-2.4108999999999998</c:v>
                </c:pt>
                <c:pt idx="65">
                  <c:v>-0.89229999999999998</c:v>
                </c:pt>
                <c:pt idx="66">
                  <c:v>-1.1979</c:v>
                </c:pt>
                <c:pt idx="67">
                  <c:v>4.3569000000000004</c:v>
                </c:pt>
                <c:pt idx="68">
                  <c:v>-7.7417999999999996</c:v>
                </c:pt>
                <c:pt idx="69">
                  <c:v>-4.9656000000000002</c:v>
                </c:pt>
                <c:pt idx="70">
                  <c:v>11.3432</c:v>
                </c:pt>
                <c:pt idx="71">
                  <c:v>11.827199999999999</c:v>
                </c:pt>
                <c:pt idx="72">
                  <c:v>20.396000000000001</c:v>
                </c:pt>
                <c:pt idx="73">
                  <c:v>11.159700000000001</c:v>
                </c:pt>
                <c:pt idx="74">
                  <c:v>26.302600000000002</c:v>
                </c:pt>
                <c:pt idx="75">
                  <c:v>28.222100000000001</c:v>
                </c:pt>
                <c:pt idx="76">
                  <c:v>7.3369</c:v>
                </c:pt>
                <c:pt idx="77">
                  <c:v>15.062900000000001</c:v>
                </c:pt>
                <c:pt idx="78">
                  <c:v>25.905100000000001</c:v>
                </c:pt>
                <c:pt idx="79">
                  <c:v>3.5566</c:v>
                </c:pt>
                <c:pt idx="80">
                  <c:v>-0.5071</c:v>
                </c:pt>
                <c:pt idx="81">
                  <c:v>5.5404</c:v>
                </c:pt>
                <c:pt idx="82">
                  <c:v>-6.3448000000000002</c:v>
                </c:pt>
                <c:pt idx="83">
                  <c:v>-2.8645999999999998</c:v>
                </c:pt>
                <c:pt idx="84">
                  <c:v>0.112</c:v>
                </c:pt>
                <c:pt idx="85">
                  <c:v>-16.216899999999999</c:v>
                </c:pt>
                <c:pt idx="86">
                  <c:v>-5.8742000000000001</c:v>
                </c:pt>
                <c:pt idx="87">
                  <c:v>-9.8970000000000002</c:v>
                </c:pt>
              </c:numCache>
            </c:numRef>
          </c:yVal>
          <c:smooth val="0"/>
        </c:ser>
        <c:dLbls>
          <c:showLegendKey val="0"/>
          <c:showVal val="0"/>
          <c:showCatName val="0"/>
          <c:showSerName val="0"/>
          <c:showPercent val="0"/>
          <c:showBubbleSize val="0"/>
        </c:dLbls>
        <c:axId val="242956144"/>
        <c:axId val="242958104"/>
      </c:scatterChart>
      <c:valAx>
        <c:axId val="242956144"/>
        <c:scaling>
          <c:orientation val="minMax"/>
          <c:max val="2005"/>
          <c:min val="1980"/>
        </c:scaling>
        <c:delete val="0"/>
        <c:axPos val="b"/>
        <c:numFmt formatCode="General" sourceLinked="1"/>
        <c:majorTickMark val="out"/>
        <c:minorTickMark val="none"/>
        <c:tickLblPos val="nextTo"/>
        <c:txPr>
          <a:bodyPr/>
          <a:lstStyle/>
          <a:p>
            <a:pPr>
              <a:defRPr sz="1200">
                <a:latin typeface="Garamond" pitchFamily="18" charset="0"/>
              </a:defRPr>
            </a:pPr>
            <a:endParaRPr lang="en-US"/>
          </a:p>
        </c:txPr>
        <c:crossAx val="242958104"/>
        <c:crosses val="autoZero"/>
        <c:crossBetween val="midCat"/>
      </c:valAx>
      <c:valAx>
        <c:axId val="242958104"/>
        <c:scaling>
          <c:orientation val="minMax"/>
          <c:max val="60"/>
          <c:min val="-60"/>
        </c:scaling>
        <c:delete val="0"/>
        <c:axPos val="l"/>
        <c:numFmt formatCode="General" sourceLinked="1"/>
        <c:majorTickMark val="out"/>
        <c:minorTickMark val="none"/>
        <c:tickLblPos val="none"/>
        <c:spPr>
          <a:ln>
            <a:noFill/>
          </a:ln>
        </c:spPr>
        <c:crossAx val="242956144"/>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3-year</a:t>
            </a:r>
          </a:p>
        </c:rich>
      </c:tx>
      <c:layout/>
      <c:overlay val="1"/>
    </c:title>
    <c:autoTitleDeleted val="0"/>
    <c:plotArea>
      <c:layout>
        <c:manualLayout>
          <c:layoutTarget val="inner"/>
          <c:xMode val="edge"/>
          <c:yMode val="edge"/>
          <c:x val="8.6590190358103766E-2"/>
          <c:y val="1.4583332680893612E-2"/>
          <c:w val="0.82681961928379499"/>
          <c:h val="0.97083333463821275"/>
        </c:manualLayout>
      </c:layout>
      <c:scatterChart>
        <c:scatterStyle val="lineMarker"/>
        <c:varyColors val="0"/>
        <c:ser>
          <c:idx val="0"/>
          <c:order val="0"/>
          <c:spPr>
            <a:ln w="12700">
              <a:solidFill>
                <a:schemeClr val="bg1">
                  <a:lumMod val="50000"/>
                </a:schemeClr>
              </a:solidFill>
            </a:ln>
          </c:spPr>
          <c:marker>
            <c:symbol val="none"/>
          </c:marker>
          <c:xVal>
            <c:numRef>
              <c:f>'fig 2'!$B$3:$B$90</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xVal>
          <c:yVal>
            <c:numRef>
              <c:f>'fig 2'!$E$3:$E$90</c:f>
              <c:numCache>
                <c:formatCode>General</c:formatCode>
                <c:ptCount val="88"/>
                <c:pt idx="0">
                  <c:v>-20.595800000000001</c:v>
                </c:pt>
                <c:pt idx="1">
                  <c:v>6.1188000000000002</c:v>
                </c:pt>
                <c:pt idx="2">
                  <c:v>-14.875299999999999</c:v>
                </c:pt>
                <c:pt idx="3">
                  <c:v>-0.88959999999999995</c:v>
                </c:pt>
                <c:pt idx="4">
                  <c:v>12.1951</c:v>
                </c:pt>
                <c:pt idx="5">
                  <c:v>-0.23619999999999999</c:v>
                </c:pt>
                <c:pt idx="6">
                  <c:v>22.633900000000001</c:v>
                </c:pt>
                <c:pt idx="7">
                  <c:v>20.099599999999999</c:v>
                </c:pt>
                <c:pt idx="8">
                  <c:v>16.785799999999998</c:v>
                </c:pt>
                <c:pt idx="9">
                  <c:v>19.120999999999999</c:v>
                </c:pt>
                <c:pt idx="10">
                  <c:v>-5.0972999999999997</c:v>
                </c:pt>
                <c:pt idx="11">
                  <c:v>12.7464</c:v>
                </c:pt>
                <c:pt idx="12">
                  <c:v>-5.5880999999999998</c:v>
                </c:pt>
                <c:pt idx="13">
                  <c:v>-13.612</c:v>
                </c:pt>
                <c:pt idx="14">
                  <c:v>-8.0792000000000002</c:v>
                </c:pt>
                <c:pt idx="15">
                  <c:v>8.2819000000000003</c:v>
                </c:pt>
                <c:pt idx="16">
                  <c:v>1.8948</c:v>
                </c:pt>
                <c:pt idx="17">
                  <c:v>-21.769600000000001</c:v>
                </c:pt>
                <c:pt idx="18">
                  <c:v>-5.8491</c:v>
                </c:pt>
                <c:pt idx="19">
                  <c:v>22.069199999999999</c:v>
                </c:pt>
                <c:pt idx="20">
                  <c:v>19.684699999999999</c:v>
                </c:pt>
                <c:pt idx="21">
                  <c:v>-2.9683000000000002</c:v>
                </c:pt>
                <c:pt idx="22">
                  <c:v>-5.8276000000000003</c:v>
                </c:pt>
                <c:pt idx="23">
                  <c:v>12.4411</c:v>
                </c:pt>
                <c:pt idx="24">
                  <c:v>1.4402999999999999</c:v>
                </c:pt>
                <c:pt idx="25">
                  <c:v>8.5587999999999997</c:v>
                </c:pt>
                <c:pt idx="26">
                  <c:v>15.5411</c:v>
                </c:pt>
                <c:pt idx="27">
                  <c:v>6.8592000000000004</c:v>
                </c:pt>
                <c:pt idx="28">
                  <c:v>-15.271100000000001</c:v>
                </c:pt>
                <c:pt idx="29">
                  <c:v>-8.3343000000000007</c:v>
                </c:pt>
                <c:pt idx="30">
                  <c:v>14.3627</c:v>
                </c:pt>
                <c:pt idx="31">
                  <c:v>13.8278</c:v>
                </c:pt>
                <c:pt idx="32">
                  <c:v>9.3271999999999995</c:v>
                </c:pt>
                <c:pt idx="33">
                  <c:v>8.9817999999999998</c:v>
                </c:pt>
                <c:pt idx="34">
                  <c:v>11.0754</c:v>
                </c:pt>
                <c:pt idx="35">
                  <c:v>13.709899999999999</c:v>
                </c:pt>
                <c:pt idx="36">
                  <c:v>-10.29</c:v>
                </c:pt>
                <c:pt idx="37">
                  <c:v>1.7212000000000001</c:v>
                </c:pt>
                <c:pt idx="38">
                  <c:v>18.952100000000002</c:v>
                </c:pt>
                <c:pt idx="39">
                  <c:v>-11.3916</c:v>
                </c:pt>
                <c:pt idx="40">
                  <c:v>11.9437</c:v>
                </c:pt>
                <c:pt idx="41">
                  <c:v>6.5430000000000001</c:v>
                </c:pt>
                <c:pt idx="42">
                  <c:v>-9.5463000000000005</c:v>
                </c:pt>
                <c:pt idx="43">
                  <c:v>-6.8243</c:v>
                </c:pt>
                <c:pt idx="44">
                  <c:v>3.2158000000000002</c:v>
                </c:pt>
                <c:pt idx="45">
                  <c:v>-13.093299999999999</c:v>
                </c:pt>
                <c:pt idx="46">
                  <c:v>9.5774000000000008</c:v>
                </c:pt>
                <c:pt idx="47">
                  <c:v>-6.3148</c:v>
                </c:pt>
                <c:pt idx="48">
                  <c:v>2.1514000000000002</c:v>
                </c:pt>
                <c:pt idx="49">
                  <c:v>7.2971000000000004</c:v>
                </c:pt>
                <c:pt idx="50">
                  <c:v>-5.9664999999999999</c:v>
                </c:pt>
                <c:pt idx="51">
                  <c:v>2.0177</c:v>
                </c:pt>
                <c:pt idx="52">
                  <c:v>1.2030000000000001</c:v>
                </c:pt>
                <c:pt idx="53">
                  <c:v>-9.6396999999999995</c:v>
                </c:pt>
                <c:pt idx="54">
                  <c:v>-3.4422999999999999</c:v>
                </c:pt>
                <c:pt idx="55">
                  <c:v>9.3955000000000002</c:v>
                </c:pt>
                <c:pt idx="56">
                  <c:v>-5.7367999999999997</c:v>
                </c:pt>
                <c:pt idx="57">
                  <c:v>0.32</c:v>
                </c:pt>
                <c:pt idx="58">
                  <c:v>10.6275</c:v>
                </c:pt>
                <c:pt idx="59">
                  <c:v>-1.9041999999999999</c:v>
                </c:pt>
                <c:pt idx="60">
                  <c:v>4.5435999999999996</c:v>
                </c:pt>
                <c:pt idx="61">
                  <c:v>-6.1052</c:v>
                </c:pt>
                <c:pt idx="62">
                  <c:v>-4.0796000000000001</c:v>
                </c:pt>
                <c:pt idx="63">
                  <c:v>-3.0945</c:v>
                </c:pt>
                <c:pt idx="64">
                  <c:v>-5.9847999999999999</c:v>
                </c:pt>
                <c:pt idx="65">
                  <c:v>-5.8837999999999999</c:v>
                </c:pt>
                <c:pt idx="66">
                  <c:v>-3.0265</c:v>
                </c:pt>
                <c:pt idx="67">
                  <c:v>1.48</c:v>
                </c:pt>
                <c:pt idx="68">
                  <c:v>-14.0139</c:v>
                </c:pt>
                <c:pt idx="69">
                  <c:v>-4.7748999999999997</c:v>
                </c:pt>
                <c:pt idx="70">
                  <c:v>-0.87190000000000001</c:v>
                </c:pt>
                <c:pt idx="71">
                  <c:v>2.4752000000000001</c:v>
                </c:pt>
                <c:pt idx="72">
                  <c:v>3.6469999999999998</c:v>
                </c:pt>
                <c:pt idx="73">
                  <c:v>-11.5593</c:v>
                </c:pt>
                <c:pt idx="74">
                  <c:v>7.9546000000000001</c:v>
                </c:pt>
                <c:pt idx="75">
                  <c:v>7.8098999999999998</c:v>
                </c:pt>
                <c:pt idx="76">
                  <c:v>-9.4345999999999997</c:v>
                </c:pt>
                <c:pt idx="77">
                  <c:v>3.8220000000000001</c:v>
                </c:pt>
                <c:pt idx="78">
                  <c:v>10.7326</c:v>
                </c:pt>
                <c:pt idx="79">
                  <c:v>-3.089</c:v>
                </c:pt>
                <c:pt idx="80">
                  <c:v>-8.3146000000000004</c:v>
                </c:pt>
                <c:pt idx="81">
                  <c:v>0.12690000000000001</c:v>
                </c:pt>
                <c:pt idx="82">
                  <c:v>-21.772200000000002</c:v>
                </c:pt>
                <c:pt idx="83">
                  <c:v>-11.235200000000001</c:v>
                </c:pt>
                <c:pt idx="84">
                  <c:v>-0.61580000000000001</c:v>
                </c:pt>
                <c:pt idx="85">
                  <c:v>-27.8995</c:v>
                </c:pt>
                <c:pt idx="86">
                  <c:v>-4.3925000000000001</c:v>
                </c:pt>
                <c:pt idx="87">
                  <c:v>1.9851000000000001</c:v>
                </c:pt>
              </c:numCache>
            </c:numRef>
          </c:yVal>
          <c:smooth val="0"/>
        </c:ser>
        <c:dLbls>
          <c:showLegendKey val="0"/>
          <c:showVal val="0"/>
          <c:showCatName val="0"/>
          <c:showSerName val="0"/>
          <c:showPercent val="0"/>
          <c:showBubbleSize val="0"/>
        </c:dLbls>
        <c:axId val="243802480"/>
        <c:axId val="243801696"/>
      </c:scatterChart>
      <c:valAx>
        <c:axId val="243802480"/>
        <c:scaling>
          <c:orientation val="minMax"/>
          <c:max val="2005"/>
          <c:min val="1980"/>
        </c:scaling>
        <c:delete val="0"/>
        <c:axPos val="b"/>
        <c:numFmt formatCode="General" sourceLinked="1"/>
        <c:majorTickMark val="out"/>
        <c:minorTickMark val="none"/>
        <c:tickLblPos val="nextTo"/>
        <c:txPr>
          <a:bodyPr/>
          <a:lstStyle/>
          <a:p>
            <a:pPr>
              <a:defRPr sz="1200">
                <a:latin typeface="Garamond" pitchFamily="18" charset="0"/>
              </a:defRPr>
            </a:pPr>
            <a:endParaRPr lang="en-US"/>
          </a:p>
        </c:txPr>
        <c:crossAx val="243801696"/>
        <c:crosses val="autoZero"/>
        <c:crossBetween val="midCat"/>
      </c:valAx>
      <c:valAx>
        <c:axId val="243801696"/>
        <c:scaling>
          <c:orientation val="minMax"/>
          <c:max val="60"/>
          <c:min val="-60"/>
        </c:scaling>
        <c:delete val="0"/>
        <c:axPos val="l"/>
        <c:numFmt formatCode="General" sourceLinked="1"/>
        <c:majorTickMark val="out"/>
        <c:minorTickMark val="none"/>
        <c:tickLblPos val="none"/>
        <c:spPr>
          <a:ln>
            <a:noFill/>
          </a:ln>
        </c:spPr>
        <c:crossAx val="243802480"/>
        <c:crosses val="autoZero"/>
        <c:crossBetween val="midCat"/>
      </c:valAx>
    </c:plotArea>
    <c:plotVisOnly val="1"/>
    <c:dispBlanksAs val="gap"/>
    <c:showDLblsOverMax val="0"/>
  </c:chart>
  <c:spPr>
    <a:noFill/>
    <a:ln>
      <a:noFill/>
    </a:ln>
  </c:spPr>
  <c:printSettings>
    <c:headerFooter/>
    <c:pageMargins b="0.75000000000000133" l="0.70000000000000062" r="0.70000000000000062" t="0.75000000000000133"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4-year</a:t>
            </a:r>
          </a:p>
        </c:rich>
      </c:tx>
      <c:layout/>
      <c:overlay val="1"/>
    </c:title>
    <c:autoTitleDeleted val="0"/>
    <c:plotArea>
      <c:layout>
        <c:manualLayout>
          <c:layoutTarget val="inner"/>
          <c:xMode val="edge"/>
          <c:yMode val="edge"/>
          <c:x val="9.2298844763517782E-2"/>
          <c:y val="1.46666651268593E-2"/>
          <c:w val="0.81540231047296297"/>
          <c:h val="0.97066666974628057"/>
        </c:manualLayout>
      </c:layout>
      <c:scatterChart>
        <c:scatterStyle val="lineMarker"/>
        <c:varyColors val="0"/>
        <c:ser>
          <c:idx val="0"/>
          <c:order val="0"/>
          <c:spPr>
            <a:ln w="12700">
              <a:solidFill>
                <a:prstClr val="white">
                  <a:lumMod val="50000"/>
                </a:prstClr>
              </a:solidFill>
            </a:ln>
          </c:spPr>
          <c:marker>
            <c:symbol val="none"/>
          </c:marker>
          <c:xVal>
            <c:numRef>
              <c:f>'fig 2'!$B$3:$B$90</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xVal>
          <c:yVal>
            <c:numRef>
              <c:f>'fig 2'!$F$3:$F$90</c:f>
              <c:numCache>
                <c:formatCode>General</c:formatCode>
                <c:ptCount val="88"/>
                <c:pt idx="0">
                  <c:v>7.2751000000000001</c:v>
                </c:pt>
                <c:pt idx="1">
                  <c:v>17.380500000000001</c:v>
                </c:pt>
                <c:pt idx="2">
                  <c:v>-43.946599999999997</c:v>
                </c:pt>
                <c:pt idx="3">
                  <c:v>-11.4962</c:v>
                </c:pt>
                <c:pt idx="4">
                  <c:v>-9.7999999999999997E-3</c:v>
                </c:pt>
                <c:pt idx="5">
                  <c:v>-12.476800000000001</c:v>
                </c:pt>
                <c:pt idx="6">
                  <c:v>35.735799999999998</c:v>
                </c:pt>
                <c:pt idx="7">
                  <c:v>30.164000000000001</c:v>
                </c:pt>
                <c:pt idx="8">
                  <c:v>1.4432</c:v>
                </c:pt>
                <c:pt idx="9">
                  <c:v>-2.0099</c:v>
                </c:pt>
                <c:pt idx="10">
                  <c:v>-29.165099999999999</c:v>
                </c:pt>
                <c:pt idx="11">
                  <c:v>6.5670000000000002</c:v>
                </c:pt>
                <c:pt idx="12">
                  <c:v>-4.681</c:v>
                </c:pt>
                <c:pt idx="13">
                  <c:v>-12.9129</c:v>
                </c:pt>
                <c:pt idx="14">
                  <c:v>-3.0253999999999999</c:v>
                </c:pt>
                <c:pt idx="15">
                  <c:v>7.0903</c:v>
                </c:pt>
                <c:pt idx="16">
                  <c:v>1.7331000000000001</c:v>
                </c:pt>
                <c:pt idx="17">
                  <c:v>-26.967300000000002</c:v>
                </c:pt>
                <c:pt idx="18">
                  <c:v>-4.2340999999999998</c:v>
                </c:pt>
                <c:pt idx="19">
                  <c:v>22.041</c:v>
                </c:pt>
                <c:pt idx="20">
                  <c:v>23.5139</c:v>
                </c:pt>
                <c:pt idx="21">
                  <c:v>-10.115600000000001</c:v>
                </c:pt>
                <c:pt idx="22">
                  <c:v>-8.2460000000000004</c:v>
                </c:pt>
                <c:pt idx="23">
                  <c:v>12.674899999999999</c:v>
                </c:pt>
                <c:pt idx="24">
                  <c:v>-1.1552</c:v>
                </c:pt>
                <c:pt idx="25">
                  <c:v>11.450200000000001</c:v>
                </c:pt>
                <c:pt idx="26">
                  <c:v>17.786999999999999</c:v>
                </c:pt>
                <c:pt idx="27">
                  <c:v>8.8245000000000005</c:v>
                </c:pt>
                <c:pt idx="28">
                  <c:v>-23.023</c:v>
                </c:pt>
                <c:pt idx="29">
                  <c:v>-16.058</c:v>
                </c:pt>
                <c:pt idx="30">
                  <c:v>10.003299999999999</c:v>
                </c:pt>
                <c:pt idx="31">
                  <c:v>6.3842999999999996</c:v>
                </c:pt>
                <c:pt idx="32">
                  <c:v>0.54610000000000003</c:v>
                </c:pt>
                <c:pt idx="33">
                  <c:v>-4.4019000000000004</c:v>
                </c:pt>
                <c:pt idx="34">
                  <c:v>-4.0964</c:v>
                </c:pt>
                <c:pt idx="35">
                  <c:v>-1.6165</c:v>
                </c:pt>
                <c:pt idx="36">
                  <c:v>-27.772500000000001</c:v>
                </c:pt>
                <c:pt idx="37">
                  <c:v>-15.378399999999999</c:v>
                </c:pt>
                <c:pt idx="38">
                  <c:v>8.8187999999999995</c:v>
                </c:pt>
                <c:pt idx="39">
                  <c:v>-26.1965</c:v>
                </c:pt>
                <c:pt idx="40">
                  <c:v>12.1837</c:v>
                </c:pt>
                <c:pt idx="41">
                  <c:v>-0.49990000000000001</c:v>
                </c:pt>
                <c:pt idx="42">
                  <c:v>-3.8050999999999999</c:v>
                </c:pt>
                <c:pt idx="43">
                  <c:v>-5.8868</c:v>
                </c:pt>
                <c:pt idx="44">
                  <c:v>5.8788</c:v>
                </c:pt>
                <c:pt idx="45">
                  <c:v>-18.2697</c:v>
                </c:pt>
                <c:pt idx="46">
                  <c:v>8.5190000000000001</c:v>
                </c:pt>
                <c:pt idx="47">
                  <c:v>-8.8362999999999996</c:v>
                </c:pt>
                <c:pt idx="48">
                  <c:v>7.2103000000000002</c:v>
                </c:pt>
                <c:pt idx="49">
                  <c:v>8.3064999999999998</c:v>
                </c:pt>
                <c:pt idx="50">
                  <c:v>-8.5086999999999993</c:v>
                </c:pt>
                <c:pt idx="51">
                  <c:v>4.6384999999999996</c:v>
                </c:pt>
                <c:pt idx="52">
                  <c:v>1.9679</c:v>
                </c:pt>
                <c:pt idx="53">
                  <c:v>-11.509600000000001</c:v>
                </c:pt>
                <c:pt idx="54">
                  <c:v>-2.0085999999999999</c:v>
                </c:pt>
                <c:pt idx="55">
                  <c:v>10.686</c:v>
                </c:pt>
                <c:pt idx="56">
                  <c:v>-2.5905</c:v>
                </c:pt>
                <c:pt idx="57">
                  <c:v>3.6692999999999998</c:v>
                </c:pt>
                <c:pt idx="58">
                  <c:v>16.7729</c:v>
                </c:pt>
                <c:pt idx="59">
                  <c:v>3.4575</c:v>
                </c:pt>
                <c:pt idx="60">
                  <c:v>1.367</c:v>
                </c:pt>
                <c:pt idx="61">
                  <c:v>-7.6048999999999998</c:v>
                </c:pt>
                <c:pt idx="62">
                  <c:v>-8.0196000000000005</c:v>
                </c:pt>
                <c:pt idx="63">
                  <c:v>-4.7161</c:v>
                </c:pt>
                <c:pt idx="64">
                  <c:v>-2.4075000000000002</c:v>
                </c:pt>
                <c:pt idx="65">
                  <c:v>-4.9627999999999997</c:v>
                </c:pt>
                <c:pt idx="66">
                  <c:v>-10.6595</c:v>
                </c:pt>
                <c:pt idx="67">
                  <c:v>-10.055400000000001</c:v>
                </c:pt>
                <c:pt idx="68">
                  <c:v>-12.732100000000001</c:v>
                </c:pt>
                <c:pt idx="69">
                  <c:v>-13.239599999999999</c:v>
                </c:pt>
                <c:pt idx="70">
                  <c:v>-3.4455</c:v>
                </c:pt>
                <c:pt idx="71">
                  <c:v>2.9253</c:v>
                </c:pt>
                <c:pt idx="72">
                  <c:v>-3.0411000000000001</c:v>
                </c:pt>
                <c:pt idx="73">
                  <c:v>-17.980799999999999</c:v>
                </c:pt>
                <c:pt idx="74">
                  <c:v>3.0406</c:v>
                </c:pt>
                <c:pt idx="75">
                  <c:v>2.4586999999999999</c:v>
                </c:pt>
                <c:pt idx="76">
                  <c:v>-15.3195</c:v>
                </c:pt>
                <c:pt idx="77">
                  <c:v>-0.2074</c:v>
                </c:pt>
                <c:pt idx="78">
                  <c:v>9.9428000000000001</c:v>
                </c:pt>
                <c:pt idx="79">
                  <c:v>-2.4817999999999998</c:v>
                </c:pt>
                <c:pt idx="80">
                  <c:v>-13.187900000000001</c:v>
                </c:pt>
                <c:pt idx="81">
                  <c:v>-4.8413000000000004</c:v>
                </c:pt>
                <c:pt idx="82">
                  <c:v>-36.663899999999998</c:v>
                </c:pt>
                <c:pt idx="83">
                  <c:v>-13.652100000000001</c:v>
                </c:pt>
                <c:pt idx="84">
                  <c:v>3.1575000000000002</c:v>
                </c:pt>
                <c:pt idx="85">
                  <c:v>-30.8401</c:v>
                </c:pt>
                <c:pt idx="86">
                  <c:v>2.9853999999999998</c:v>
                </c:pt>
                <c:pt idx="87">
                  <c:v>9.6720000000000006</c:v>
                </c:pt>
              </c:numCache>
            </c:numRef>
          </c:yVal>
          <c:smooth val="0"/>
        </c:ser>
        <c:dLbls>
          <c:showLegendKey val="0"/>
          <c:showVal val="0"/>
          <c:showCatName val="0"/>
          <c:showSerName val="0"/>
          <c:showPercent val="0"/>
          <c:showBubbleSize val="0"/>
        </c:dLbls>
        <c:axId val="243802088"/>
        <c:axId val="242730448"/>
      </c:scatterChart>
      <c:valAx>
        <c:axId val="243802088"/>
        <c:scaling>
          <c:orientation val="minMax"/>
          <c:max val="2005"/>
          <c:min val="1980"/>
        </c:scaling>
        <c:delete val="0"/>
        <c:axPos val="b"/>
        <c:numFmt formatCode="General" sourceLinked="1"/>
        <c:majorTickMark val="out"/>
        <c:minorTickMark val="none"/>
        <c:tickLblPos val="nextTo"/>
        <c:txPr>
          <a:bodyPr/>
          <a:lstStyle/>
          <a:p>
            <a:pPr>
              <a:defRPr sz="1200">
                <a:latin typeface="Garamond" pitchFamily="18" charset="0"/>
              </a:defRPr>
            </a:pPr>
            <a:endParaRPr lang="en-US"/>
          </a:p>
        </c:txPr>
        <c:crossAx val="242730448"/>
        <c:crosses val="autoZero"/>
        <c:crossBetween val="midCat"/>
      </c:valAx>
      <c:valAx>
        <c:axId val="242730448"/>
        <c:scaling>
          <c:orientation val="minMax"/>
          <c:max val="60"/>
          <c:min val="-60"/>
        </c:scaling>
        <c:delete val="0"/>
        <c:axPos val="l"/>
        <c:numFmt formatCode="General" sourceLinked="1"/>
        <c:majorTickMark val="out"/>
        <c:minorTickMark val="none"/>
        <c:tickLblPos val="none"/>
        <c:spPr>
          <a:ln>
            <a:noFill/>
          </a:ln>
        </c:spPr>
        <c:crossAx val="243802088"/>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20-year</a:t>
            </a:r>
          </a:p>
        </c:rich>
      </c:tx>
      <c:layout/>
      <c:overlay val="1"/>
    </c:title>
    <c:autoTitleDeleted val="0"/>
    <c:plotArea>
      <c:layout>
        <c:manualLayout>
          <c:layoutTarget val="inner"/>
          <c:xMode val="edge"/>
          <c:yMode val="edge"/>
          <c:x val="8.9361722956835948E-2"/>
          <c:y val="1.5555555092256545E-2"/>
          <c:w val="0.71794531874285394"/>
          <c:h val="0.96888888981548693"/>
        </c:manualLayout>
      </c:layout>
      <c:scatterChart>
        <c:scatterStyle val="lineMarker"/>
        <c:varyColors val="0"/>
        <c:ser>
          <c:idx val="0"/>
          <c:order val="0"/>
          <c:spPr>
            <a:ln w="12700">
              <a:solidFill>
                <a:prstClr val="white">
                  <a:lumMod val="50000"/>
                </a:prstClr>
              </a:solidFill>
            </a:ln>
          </c:spPr>
          <c:marker>
            <c:symbol val="none"/>
          </c:marker>
          <c:xVal>
            <c:numRef>
              <c:f>'fig 2'!$B$3:$B$90</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xVal>
          <c:yVal>
            <c:numRef>
              <c:f>'fig 2'!$I$3:$I$90</c:f>
              <c:numCache>
                <c:formatCode>General</c:formatCode>
                <c:ptCount val="88"/>
                <c:pt idx="0">
                  <c:v>-13.3787</c:v>
                </c:pt>
                <c:pt idx="1">
                  <c:v>-18.157699999999998</c:v>
                </c:pt>
                <c:pt idx="2">
                  <c:v>-6.8696999999999999</c:v>
                </c:pt>
                <c:pt idx="3">
                  <c:v>0.1411</c:v>
                </c:pt>
                <c:pt idx="4">
                  <c:v>5.3465999999999996</c:v>
                </c:pt>
                <c:pt idx="5">
                  <c:v>11.949299999999999</c:v>
                </c:pt>
                <c:pt idx="6">
                  <c:v>-5.2342000000000004</c:v>
                </c:pt>
                <c:pt idx="7">
                  <c:v>13.1861</c:v>
                </c:pt>
                <c:pt idx="8">
                  <c:v>2.0872000000000002</c:v>
                </c:pt>
                <c:pt idx="9">
                  <c:v>1.0609</c:v>
                </c:pt>
                <c:pt idx="10">
                  <c:v>-32.893300000000004</c:v>
                </c:pt>
                <c:pt idx="11">
                  <c:v>-29.017600000000002</c:v>
                </c:pt>
                <c:pt idx="12">
                  <c:v>-3.1507000000000001</c:v>
                </c:pt>
                <c:pt idx="13">
                  <c:v>15.770099999999999</c:v>
                </c:pt>
                <c:pt idx="14">
                  <c:v>7.6134000000000004</c:v>
                </c:pt>
                <c:pt idx="15">
                  <c:v>-10.526400000000001</c:v>
                </c:pt>
                <c:pt idx="16">
                  <c:v>-8.11</c:v>
                </c:pt>
                <c:pt idx="17">
                  <c:v>-6.3712</c:v>
                </c:pt>
                <c:pt idx="18">
                  <c:v>-6.7992999999999997</c:v>
                </c:pt>
                <c:pt idx="19">
                  <c:v>-4.8196000000000003</c:v>
                </c:pt>
                <c:pt idx="20">
                  <c:v>16.986999999999998</c:v>
                </c:pt>
                <c:pt idx="21">
                  <c:v>6.1113</c:v>
                </c:pt>
                <c:pt idx="22">
                  <c:v>2.3258000000000001</c:v>
                </c:pt>
                <c:pt idx="23">
                  <c:v>-3.8065000000000002</c:v>
                </c:pt>
                <c:pt idx="24">
                  <c:v>19.7227</c:v>
                </c:pt>
                <c:pt idx="25">
                  <c:v>10.710599999999999</c:v>
                </c:pt>
                <c:pt idx="26">
                  <c:v>2.4220000000000002</c:v>
                </c:pt>
                <c:pt idx="27">
                  <c:v>10.998799999999999</c:v>
                </c:pt>
                <c:pt idx="28">
                  <c:v>7.4743000000000004</c:v>
                </c:pt>
                <c:pt idx="29">
                  <c:v>-1.8048999999999999</c:v>
                </c:pt>
                <c:pt idx="30">
                  <c:v>-3.1417999999999999</c:v>
                </c:pt>
                <c:pt idx="31">
                  <c:v>-6.1597</c:v>
                </c:pt>
                <c:pt idx="32">
                  <c:v>2.1637</c:v>
                </c:pt>
                <c:pt idx="33">
                  <c:v>2.9561000000000002</c:v>
                </c:pt>
                <c:pt idx="34">
                  <c:v>12.650600000000001</c:v>
                </c:pt>
                <c:pt idx="35">
                  <c:v>6.2626999999999997</c:v>
                </c:pt>
                <c:pt idx="36">
                  <c:v>0.75870000000000004</c:v>
                </c:pt>
                <c:pt idx="37">
                  <c:v>15.4642</c:v>
                </c:pt>
                <c:pt idx="38">
                  <c:v>5.2984</c:v>
                </c:pt>
                <c:pt idx="39">
                  <c:v>-11.491899999999999</c:v>
                </c:pt>
                <c:pt idx="40">
                  <c:v>14.737500000000001</c:v>
                </c:pt>
                <c:pt idx="41">
                  <c:v>-1.4076</c:v>
                </c:pt>
                <c:pt idx="42">
                  <c:v>-1.7801</c:v>
                </c:pt>
                <c:pt idx="43">
                  <c:v>-3.9575</c:v>
                </c:pt>
                <c:pt idx="44">
                  <c:v>-1.9765999999999999</c:v>
                </c:pt>
                <c:pt idx="45">
                  <c:v>7.6824000000000003</c:v>
                </c:pt>
                <c:pt idx="46">
                  <c:v>-0.99839999999999995</c:v>
                </c:pt>
                <c:pt idx="47">
                  <c:v>-3.1393</c:v>
                </c:pt>
                <c:pt idx="48">
                  <c:v>10.718999999999999</c:v>
                </c:pt>
                <c:pt idx="49">
                  <c:v>-9.1526999999999994</c:v>
                </c:pt>
                <c:pt idx="50">
                  <c:v>-16.1341</c:v>
                </c:pt>
                <c:pt idx="51">
                  <c:v>-10.838100000000001</c:v>
                </c:pt>
                <c:pt idx="52">
                  <c:v>-3.1063000000000001</c:v>
                </c:pt>
                <c:pt idx="53">
                  <c:v>-11.7499</c:v>
                </c:pt>
                <c:pt idx="54">
                  <c:v>-6.4250999999999996</c:v>
                </c:pt>
                <c:pt idx="55">
                  <c:v>-8.2845999999999993</c:v>
                </c:pt>
                <c:pt idx="56">
                  <c:v>-4.1592000000000002</c:v>
                </c:pt>
                <c:pt idx="57">
                  <c:v>-4.0740999999999996</c:v>
                </c:pt>
                <c:pt idx="58">
                  <c:v>-6.1573000000000002</c:v>
                </c:pt>
                <c:pt idx="59">
                  <c:v>3.6509</c:v>
                </c:pt>
                <c:pt idx="60">
                  <c:v>4.0629</c:v>
                </c:pt>
                <c:pt idx="61">
                  <c:v>3.3300000000000003E-2</c:v>
                </c:pt>
                <c:pt idx="62">
                  <c:v>4.1208999999999998</c:v>
                </c:pt>
                <c:pt idx="63">
                  <c:v>-26.090499999999999</c:v>
                </c:pt>
                <c:pt idx="64">
                  <c:v>-6.1096000000000004</c:v>
                </c:pt>
                <c:pt idx="65">
                  <c:v>-4.6066000000000003</c:v>
                </c:pt>
                <c:pt idx="66">
                  <c:v>4.7257999999999996</c:v>
                </c:pt>
                <c:pt idx="67">
                  <c:v>3.2650000000000001</c:v>
                </c:pt>
                <c:pt idx="68">
                  <c:v>11.7326</c:v>
                </c:pt>
                <c:pt idx="69">
                  <c:v>15.585599999999999</c:v>
                </c:pt>
                <c:pt idx="70">
                  <c:v>6.0067000000000004</c:v>
                </c:pt>
                <c:pt idx="71">
                  <c:v>-0.33100000000000002</c:v>
                </c:pt>
                <c:pt idx="72">
                  <c:v>-1.0113000000000001</c:v>
                </c:pt>
                <c:pt idx="73">
                  <c:v>-5.5907</c:v>
                </c:pt>
                <c:pt idx="74">
                  <c:v>7.1836000000000002</c:v>
                </c:pt>
                <c:pt idx="75">
                  <c:v>0.32229999999999998</c:v>
                </c:pt>
                <c:pt idx="76">
                  <c:v>22.834800000000001</c:v>
                </c:pt>
                <c:pt idx="77">
                  <c:v>23.443300000000001</c:v>
                </c:pt>
                <c:pt idx="78">
                  <c:v>8.5869999999999997</c:v>
                </c:pt>
                <c:pt idx="79">
                  <c:v>-4.3093000000000004</c:v>
                </c:pt>
                <c:pt idx="80">
                  <c:v>-1.7657</c:v>
                </c:pt>
                <c:pt idx="81">
                  <c:v>-3.6473</c:v>
                </c:pt>
                <c:pt idx="82">
                  <c:v>-2.3927999999999998</c:v>
                </c:pt>
                <c:pt idx="83">
                  <c:v>-9.7370999999999999</c:v>
                </c:pt>
                <c:pt idx="84">
                  <c:v>-2.6194999999999999</c:v>
                </c:pt>
                <c:pt idx="85">
                  <c:v>-5.6265999999999998</c:v>
                </c:pt>
                <c:pt idx="86">
                  <c:v>-3.7138</c:v>
                </c:pt>
                <c:pt idx="87">
                  <c:v>-4.9511000000000003</c:v>
                </c:pt>
              </c:numCache>
            </c:numRef>
          </c:yVal>
          <c:smooth val="0"/>
        </c:ser>
        <c:dLbls>
          <c:showLegendKey val="0"/>
          <c:showVal val="0"/>
          <c:showCatName val="0"/>
          <c:showSerName val="0"/>
          <c:showPercent val="0"/>
          <c:showBubbleSize val="0"/>
        </c:dLbls>
        <c:axId val="242728880"/>
        <c:axId val="242726920"/>
      </c:scatterChart>
      <c:valAx>
        <c:axId val="242728880"/>
        <c:scaling>
          <c:orientation val="minMax"/>
          <c:max val="2005"/>
          <c:min val="1980"/>
        </c:scaling>
        <c:delete val="0"/>
        <c:axPos val="b"/>
        <c:numFmt formatCode="General" sourceLinked="1"/>
        <c:majorTickMark val="out"/>
        <c:minorTickMark val="none"/>
        <c:tickLblPos val="nextTo"/>
        <c:txPr>
          <a:bodyPr/>
          <a:lstStyle/>
          <a:p>
            <a:pPr>
              <a:defRPr sz="1200">
                <a:latin typeface="Garamond" pitchFamily="18" charset="0"/>
              </a:defRPr>
            </a:pPr>
            <a:endParaRPr lang="en-US"/>
          </a:p>
        </c:txPr>
        <c:crossAx val="242726920"/>
        <c:crosses val="autoZero"/>
        <c:crossBetween val="midCat"/>
      </c:valAx>
      <c:valAx>
        <c:axId val="242726920"/>
        <c:scaling>
          <c:orientation val="minMax"/>
          <c:max val="60"/>
          <c:min val="-60"/>
        </c:scaling>
        <c:delete val="0"/>
        <c:axPos val="r"/>
        <c:title>
          <c:tx>
            <c:rich>
              <a:bodyPr rot="-5400000" vert="horz"/>
              <a:lstStyle/>
              <a:p>
                <a:pPr>
                  <a:defRPr sz="1200">
                    <a:latin typeface="Garamond" pitchFamily="18" charset="0"/>
                  </a:defRPr>
                </a:pPr>
                <a:r>
                  <a:rPr lang="en-US" sz="1200">
                    <a:latin typeface="Garamond" pitchFamily="18" charset="0"/>
                  </a:rPr>
                  <a:t>Yield errosr (basis points)</a:t>
                </a:r>
              </a:p>
            </c:rich>
          </c:tx>
          <c:layout>
            <c:manualLayout>
              <c:xMode val="edge"/>
              <c:yMode val="edge"/>
              <c:x val="0.89962974490047765"/>
              <c:y val="0.4197266642176693"/>
            </c:manualLayout>
          </c:layout>
          <c:overlay val="0"/>
        </c:title>
        <c:numFmt formatCode="General" sourceLinked="1"/>
        <c:majorTickMark val="out"/>
        <c:minorTickMark val="none"/>
        <c:tickLblPos val="nextTo"/>
        <c:txPr>
          <a:bodyPr/>
          <a:lstStyle/>
          <a:p>
            <a:pPr>
              <a:defRPr sz="1200">
                <a:latin typeface="Garamond" pitchFamily="18" charset="0"/>
              </a:defRPr>
            </a:pPr>
            <a:endParaRPr lang="en-US"/>
          </a:p>
        </c:txPr>
        <c:crossAx val="242728880"/>
        <c:crosses val="max"/>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orientation="landscape" horizontalDpi="300" verticalDpi="30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5-year</a:t>
            </a:r>
          </a:p>
        </c:rich>
      </c:tx>
      <c:layout/>
      <c:overlay val="1"/>
    </c:title>
    <c:autoTitleDeleted val="0"/>
    <c:plotArea>
      <c:layout>
        <c:manualLayout>
          <c:layoutTarget val="inner"/>
          <c:xMode val="edge"/>
          <c:yMode val="edge"/>
          <c:x val="9.2298844763517782E-2"/>
          <c:y val="1.46666651268593E-2"/>
          <c:w val="0.81540231047296297"/>
          <c:h val="0.97066666974628057"/>
        </c:manualLayout>
      </c:layout>
      <c:scatterChart>
        <c:scatterStyle val="lineMarker"/>
        <c:varyColors val="0"/>
        <c:ser>
          <c:idx val="0"/>
          <c:order val="0"/>
          <c:spPr>
            <a:ln w="12700">
              <a:solidFill>
                <a:prstClr val="white">
                  <a:lumMod val="50000"/>
                </a:prstClr>
              </a:solidFill>
            </a:ln>
          </c:spPr>
          <c:marker>
            <c:symbol val="none"/>
          </c:marker>
          <c:xVal>
            <c:numRef>
              <c:f>'fig 2'!$B$3:$B$90</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xVal>
          <c:yVal>
            <c:numRef>
              <c:f>'fig 2'!$G$3:$G$90</c:f>
              <c:numCache>
                <c:formatCode>General</c:formatCode>
                <c:ptCount val="88"/>
                <c:pt idx="0">
                  <c:v>-1.9763999999999999</c:v>
                </c:pt>
                <c:pt idx="1">
                  <c:v>-22.486499999999999</c:v>
                </c:pt>
                <c:pt idx="2">
                  <c:v>35.564300000000003</c:v>
                </c:pt>
                <c:pt idx="3">
                  <c:v>-0.10580000000000001</c:v>
                </c:pt>
                <c:pt idx="4">
                  <c:v>-24.484000000000002</c:v>
                </c:pt>
                <c:pt idx="5">
                  <c:v>0.74380000000000002</c:v>
                </c:pt>
                <c:pt idx="6">
                  <c:v>-36.838000000000001</c:v>
                </c:pt>
                <c:pt idx="7">
                  <c:v>-50.461500000000001</c:v>
                </c:pt>
                <c:pt idx="8">
                  <c:v>-28.154699999999998</c:v>
                </c:pt>
                <c:pt idx="9">
                  <c:v>-27.1678</c:v>
                </c:pt>
                <c:pt idx="10">
                  <c:v>16.608699999999999</c:v>
                </c:pt>
                <c:pt idx="11">
                  <c:v>-16.189599999999999</c:v>
                </c:pt>
                <c:pt idx="12">
                  <c:v>5.5704000000000002</c:v>
                </c:pt>
                <c:pt idx="13">
                  <c:v>-4.3952999999999998</c:v>
                </c:pt>
                <c:pt idx="14">
                  <c:v>-19.843900000000001</c:v>
                </c:pt>
                <c:pt idx="15">
                  <c:v>-15.687900000000001</c:v>
                </c:pt>
                <c:pt idx="16">
                  <c:v>-3.7835999999999999</c:v>
                </c:pt>
                <c:pt idx="17">
                  <c:v>42.844700000000003</c:v>
                </c:pt>
                <c:pt idx="18">
                  <c:v>7.7234999999999996</c:v>
                </c:pt>
                <c:pt idx="19">
                  <c:v>-41.249600000000001</c:v>
                </c:pt>
                <c:pt idx="20">
                  <c:v>-35.091000000000001</c:v>
                </c:pt>
                <c:pt idx="21">
                  <c:v>14.4514</c:v>
                </c:pt>
                <c:pt idx="22">
                  <c:v>20.720400000000001</c:v>
                </c:pt>
                <c:pt idx="23">
                  <c:v>-11.269399999999999</c:v>
                </c:pt>
                <c:pt idx="24">
                  <c:v>-12.893700000000001</c:v>
                </c:pt>
                <c:pt idx="25">
                  <c:v>-26.253299999999999</c:v>
                </c:pt>
                <c:pt idx="26">
                  <c:v>-33.452800000000003</c:v>
                </c:pt>
                <c:pt idx="27">
                  <c:v>-36.552100000000003</c:v>
                </c:pt>
                <c:pt idx="28">
                  <c:v>14.3132</c:v>
                </c:pt>
                <c:pt idx="29">
                  <c:v>14.8027</c:v>
                </c:pt>
                <c:pt idx="30">
                  <c:v>-20.2151</c:v>
                </c:pt>
                <c:pt idx="31">
                  <c:v>-11.3843</c:v>
                </c:pt>
                <c:pt idx="32">
                  <c:v>-9.5315999999999992</c:v>
                </c:pt>
                <c:pt idx="33">
                  <c:v>-17.661799999999999</c:v>
                </c:pt>
                <c:pt idx="34">
                  <c:v>-22.0136</c:v>
                </c:pt>
                <c:pt idx="35">
                  <c:v>-19.422599999999999</c:v>
                </c:pt>
                <c:pt idx="36">
                  <c:v>15.515599999999999</c:v>
                </c:pt>
                <c:pt idx="37">
                  <c:v>-22.732900000000001</c:v>
                </c:pt>
                <c:pt idx="38">
                  <c:v>-29.824300000000001</c:v>
                </c:pt>
                <c:pt idx="39">
                  <c:v>48.135300000000001</c:v>
                </c:pt>
                <c:pt idx="40">
                  <c:v>-38.063600000000001</c:v>
                </c:pt>
                <c:pt idx="41">
                  <c:v>-12.7621</c:v>
                </c:pt>
                <c:pt idx="42">
                  <c:v>4.3667999999999996</c:v>
                </c:pt>
                <c:pt idx="43">
                  <c:v>6.3291000000000004</c:v>
                </c:pt>
                <c:pt idx="44">
                  <c:v>-11.8863</c:v>
                </c:pt>
                <c:pt idx="45">
                  <c:v>17.2394</c:v>
                </c:pt>
                <c:pt idx="46">
                  <c:v>-12.743499999999999</c:v>
                </c:pt>
                <c:pt idx="47">
                  <c:v>9.5449999999999999</c:v>
                </c:pt>
                <c:pt idx="48">
                  <c:v>-19.0793</c:v>
                </c:pt>
                <c:pt idx="49">
                  <c:v>-7.8425000000000002</c:v>
                </c:pt>
                <c:pt idx="50">
                  <c:v>13.526400000000001</c:v>
                </c:pt>
                <c:pt idx="51">
                  <c:v>-7.1849999999999996</c:v>
                </c:pt>
                <c:pt idx="52">
                  <c:v>-7.3761999999999999</c:v>
                </c:pt>
                <c:pt idx="53">
                  <c:v>19.846800000000002</c:v>
                </c:pt>
                <c:pt idx="54">
                  <c:v>7.4787999999999997</c:v>
                </c:pt>
                <c:pt idx="55">
                  <c:v>-15.0618</c:v>
                </c:pt>
                <c:pt idx="56">
                  <c:v>-0.66820000000000002</c:v>
                </c:pt>
                <c:pt idx="57">
                  <c:v>-8.6028000000000002</c:v>
                </c:pt>
                <c:pt idx="58">
                  <c:v>-19.163799999999998</c:v>
                </c:pt>
                <c:pt idx="59">
                  <c:v>-10.6515</c:v>
                </c:pt>
                <c:pt idx="60">
                  <c:v>-22.954000000000001</c:v>
                </c:pt>
                <c:pt idx="61">
                  <c:v>-1.2045999999999999</c:v>
                </c:pt>
                <c:pt idx="62">
                  <c:v>-0.74019999999999997</c:v>
                </c:pt>
                <c:pt idx="63">
                  <c:v>18.444600000000001</c:v>
                </c:pt>
                <c:pt idx="64">
                  <c:v>-1.7291000000000001</c:v>
                </c:pt>
                <c:pt idx="65">
                  <c:v>1.3353999999999999</c:v>
                </c:pt>
                <c:pt idx="66">
                  <c:v>3.0996000000000001</c:v>
                </c:pt>
                <c:pt idx="67">
                  <c:v>1.0198</c:v>
                </c:pt>
                <c:pt idx="68">
                  <c:v>8.5452999999999992</c:v>
                </c:pt>
                <c:pt idx="69">
                  <c:v>4.1519000000000004</c:v>
                </c:pt>
                <c:pt idx="70">
                  <c:v>-6.1233000000000004</c:v>
                </c:pt>
                <c:pt idx="71">
                  <c:v>-1.1709000000000001</c:v>
                </c:pt>
                <c:pt idx="72">
                  <c:v>-20.0761</c:v>
                </c:pt>
                <c:pt idx="73">
                  <c:v>9.8109000000000002</c:v>
                </c:pt>
                <c:pt idx="74">
                  <c:v>-32.141399999999997</c:v>
                </c:pt>
                <c:pt idx="75">
                  <c:v>-28.546199999999999</c:v>
                </c:pt>
                <c:pt idx="76">
                  <c:v>-15.8543</c:v>
                </c:pt>
                <c:pt idx="77">
                  <c:v>-39.5989</c:v>
                </c:pt>
                <c:pt idx="78">
                  <c:v>-40.585599999999999</c:v>
                </c:pt>
                <c:pt idx="79">
                  <c:v>2.8715999999999999</c:v>
                </c:pt>
                <c:pt idx="80">
                  <c:v>8.2879000000000005</c:v>
                </c:pt>
                <c:pt idx="81">
                  <c:v>-1.4066000000000001</c:v>
                </c:pt>
                <c:pt idx="82">
                  <c:v>38.001600000000003</c:v>
                </c:pt>
                <c:pt idx="83">
                  <c:v>24.8337</c:v>
                </c:pt>
                <c:pt idx="84">
                  <c:v>-2.2951999999999999</c:v>
                </c:pt>
                <c:pt idx="85">
                  <c:v>46.609099999999998</c:v>
                </c:pt>
                <c:pt idx="86">
                  <c:v>1.5342</c:v>
                </c:pt>
                <c:pt idx="87">
                  <c:v>0.73380000000000001</c:v>
                </c:pt>
              </c:numCache>
            </c:numRef>
          </c:yVal>
          <c:smooth val="0"/>
        </c:ser>
        <c:dLbls>
          <c:showLegendKey val="0"/>
          <c:showVal val="0"/>
          <c:showCatName val="0"/>
          <c:showSerName val="0"/>
          <c:showPercent val="0"/>
          <c:showBubbleSize val="0"/>
        </c:dLbls>
        <c:axId val="242729272"/>
        <c:axId val="242729664"/>
      </c:scatterChart>
      <c:valAx>
        <c:axId val="242729272"/>
        <c:scaling>
          <c:orientation val="minMax"/>
          <c:max val="2005"/>
          <c:min val="1980"/>
        </c:scaling>
        <c:delete val="0"/>
        <c:axPos val="b"/>
        <c:numFmt formatCode="General" sourceLinked="1"/>
        <c:majorTickMark val="out"/>
        <c:minorTickMark val="none"/>
        <c:tickLblPos val="nextTo"/>
        <c:txPr>
          <a:bodyPr/>
          <a:lstStyle/>
          <a:p>
            <a:pPr>
              <a:defRPr sz="1200">
                <a:latin typeface="Garamond" pitchFamily="18" charset="0"/>
              </a:defRPr>
            </a:pPr>
            <a:endParaRPr lang="en-US"/>
          </a:p>
        </c:txPr>
        <c:crossAx val="242729664"/>
        <c:crosses val="autoZero"/>
        <c:crossBetween val="midCat"/>
      </c:valAx>
      <c:valAx>
        <c:axId val="242729664"/>
        <c:scaling>
          <c:orientation val="minMax"/>
          <c:max val="60"/>
          <c:min val="-60"/>
        </c:scaling>
        <c:delete val="0"/>
        <c:axPos val="l"/>
        <c:numFmt formatCode="General" sourceLinked="1"/>
        <c:majorTickMark val="out"/>
        <c:minorTickMark val="none"/>
        <c:tickLblPos val="none"/>
        <c:spPr>
          <a:ln>
            <a:noFill/>
          </a:ln>
        </c:spPr>
        <c:crossAx val="242729272"/>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10year</a:t>
            </a:r>
          </a:p>
        </c:rich>
      </c:tx>
      <c:layout/>
      <c:overlay val="1"/>
    </c:title>
    <c:autoTitleDeleted val="0"/>
    <c:plotArea>
      <c:layout>
        <c:manualLayout>
          <c:layoutTarget val="inner"/>
          <c:xMode val="edge"/>
          <c:yMode val="edge"/>
          <c:x val="9.2298844763517782E-2"/>
          <c:y val="1.46666651268593E-2"/>
          <c:w val="0.81540231047296297"/>
          <c:h val="0.97066666974628057"/>
        </c:manualLayout>
      </c:layout>
      <c:scatterChart>
        <c:scatterStyle val="lineMarker"/>
        <c:varyColors val="0"/>
        <c:ser>
          <c:idx val="0"/>
          <c:order val="0"/>
          <c:spPr>
            <a:ln w="12700">
              <a:solidFill>
                <a:prstClr val="white">
                  <a:lumMod val="50000"/>
                </a:prstClr>
              </a:solidFill>
            </a:ln>
          </c:spPr>
          <c:marker>
            <c:symbol val="none"/>
          </c:marker>
          <c:xVal>
            <c:numRef>
              <c:f>'fig 2'!$B$3:$B$90</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xVal>
          <c:yVal>
            <c:numRef>
              <c:f>'fig 2'!$H$3:$H$90</c:f>
              <c:numCache>
                <c:formatCode>General</c:formatCode>
                <c:ptCount val="88"/>
                <c:pt idx="0">
                  <c:v>31.959399999999999</c:v>
                </c:pt>
                <c:pt idx="1">
                  <c:v>21.001799999999999</c:v>
                </c:pt>
                <c:pt idx="2">
                  <c:v>46.996000000000002</c:v>
                </c:pt>
                <c:pt idx="3">
                  <c:v>5.7384000000000004</c:v>
                </c:pt>
                <c:pt idx="4">
                  <c:v>-1.0181</c:v>
                </c:pt>
                <c:pt idx="5">
                  <c:v>4.9401000000000002</c:v>
                </c:pt>
                <c:pt idx="6">
                  <c:v>-5.8906999999999998</c:v>
                </c:pt>
                <c:pt idx="7">
                  <c:v>-4.1821000000000002</c:v>
                </c:pt>
                <c:pt idx="8">
                  <c:v>-5.5057999999999998</c:v>
                </c:pt>
                <c:pt idx="9">
                  <c:v>4.0899999999999999E-2</c:v>
                </c:pt>
                <c:pt idx="10">
                  <c:v>41.257300000000001</c:v>
                </c:pt>
                <c:pt idx="11">
                  <c:v>23.091100000000001</c:v>
                </c:pt>
                <c:pt idx="12">
                  <c:v>22.880299999999998</c:v>
                </c:pt>
                <c:pt idx="13">
                  <c:v>19.082599999999999</c:v>
                </c:pt>
                <c:pt idx="14">
                  <c:v>0.95169999999999999</c:v>
                </c:pt>
                <c:pt idx="15">
                  <c:v>-2.5512000000000001</c:v>
                </c:pt>
                <c:pt idx="16">
                  <c:v>5.5674999999999999</c:v>
                </c:pt>
                <c:pt idx="17">
                  <c:v>24.017800000000001</c:v>
                </c:pt>
                <c:pt idx="18">
                  <c:v>4.8955000000000002</c:v>
                </c:pt>
                <c:pt idx="19">
                  <c:v>-13.8062</c:v>
                </c:pt>
                <c:pt idx="20">
                  <c:v>-19.583100000000002</c:v>
                </c:pt>
                <c:pt idx="21">
                  <c:v>-4.5464000000000002</c:v>
                </c:pt>
                <c:pt idx="22">
                  <c:v>2.5954000000000002</c:v>
                </c:pt>
                <c:pt idx="23">
                  <c:v>-7.1641000000000004</c:v>
                </c:pt>
                <c:pt idx="24">
                  <c:v>0.52159999999999995</c:v>
                </c:pt>
                <c:pt idx="25">
                  <c:v>-0.27610000000000001</c:v>
                </c:pt>
                <c:pt idx="26">
                  <c:v>-19.164899999999999</c:v>
                </c:pt>
                <c:pt idx="27">
                  <c:v>-8.2617999999999991</c:v>
                </c:pt>
                <c:pt idx="28">
                  <c:v>14.134</c:v>
                </c:pt>
                <c:pt idx="29">
                  <c:v>13.542299999999999</c:v>
                </c:pt>
                <c:pt idx="30">
                  <c:v>-8.5968999999999998</c:v>
                </c:pt>
                <c:pt idx="31">
                  <c:v>-8.7921999999999993</c:v>
                </c:pt>
                <c:pt idx="32">
                  <c:v>-6.0628000000000002</c:v>
                </c:pt>
                <c:pt idx="33">
                  <c:v>-2.3666999999999998</c:v>
                </c:pt>
                <c:pt idx="34">
                  <c:v>-5.4339000000000004</c:v>
                </c:pt>
                <c:pt idx="35">
                  <c:v>-10.2723</c:v>
                </c:pt>
                <c:pt idx="36">
                  <c:v>0.54059999999999997</c:v>
                </c:pt>
                <c:pt idx="37">
                  <c:v>-1.8754</c:v>
                </c:pt>
                <c:pt idx="38">
                  <c:v>-24.6675</c:v>
                </c:pt>
                <c:pt idx="39">
                  <c:v>9.2003000000000004</c:v>
                </c:pt>
                <c:pt idx="40">
                  <c:v>-10.687900000000001</c:v>
                </c:pt>
                <c:pt idx="41">
                  <c:v>-4.7942</c:v>
                </c:pt>
                <c:pt idx="42">
                  <c:v>11.4436</c:v>
                </c:pt>
                <c:pt idx="43">
                  <c:v>14.651999999999999</c:v>
                </c:pt>
                <c:pt idx="44">
                  <c:v>1.7039</c:v>
                </c:pt>
                <c:pt idx="45">
                  <c:v>12.0396</c:v>
                </c:pt>
                <c:pt idx="46">
                  <c:v>-3.3469000000000002</c:v>
                </c:pt>
                <c:pt idx="47">
                  <c:v>13.3832</c:v>
                </c:pt>
                <c:pt idx="48">
                  <c:v>5.9721000000000002</c:v>
                </c:pt>
                <c:pt idx="49">
                  <c:v>2.7439</c:v>
                </c:pt>
                <c:pt idx="50">
                  <c:v>15.0619</c:v>
                </c:pt>
                <c:pt idx="51">
                  <c:v>10.9901</c:v>
                </c:pt>
                <c:pt idx="52">
                  <c:v>9.4519000000000002</c:v>
                </c:pt>
                <c:pt idx="53">
                  <c:v>20.610499999999998</c:v>
                </c:pt>
                <c:pt idx="54">
                  <c:v>13.297000000000001</c:v>
                </c:pt>
                <c:pt idx="55">
                  <c:v>-0.64429999999999998</c:v>
                </c:pt>
                <c:pt idx="56">
                  <c:v>11.681900000000001</c:v>
                </c:pt>
                <c:pt idx="57">
                  <c:v>5.5523999999999996</c:v>
                </c:pt>
                <c:pt idx="58">
                  <c:v>2.3123</c:v>
                </c:pt>
                <c:pt idx="59">
                  <c:v>5.4356</c:v>
                </c:pt>
                <c:pt idx="60">
                  <c:v>2.7204999999999999</c:v>
                </c:pt>
                <c:pt idx="61">
                  <c:v>10.965299999999999</c:v>
                </c:pt>
                <c:pt idx="62">
                  <c:v>6.4009</c:v>
                </c:pt>
                <c:pt idx="63">
                  <c:v>11.975199999999999</c:v>
                </c:pt>
                <c:pt idx="64">
                  <c:v>8.3389000000000006</c:v>
                </c:pt>
                <c:pt idx="65">
                  <c:v>4.2624000000000004</c:v>
                </c:pt>
                <c:pt idx="66">
                  <c:v>0.57069999999999999</c:v>
                </c:pt>
                <c:pt idx="67">
                  <c:v>-5.4844999999999997</c:v>
                </c:pt>
                <c:pt idx="68">
                  <c:v>-1.2466999999999999</c:v>
                </c:pt>
                <c:pt idx="69">
                  <c:v>4.0697000000000001</c:v>
                </c:pt>
                <c:pt idx="70">
                  <c:v>-4.9993999999999996</c:v>
                </c:pt>
                <c:pt idx="71">
                  <c:v>-6.5728999999999997</c:v>
                </c:pt>
                <c:pt idx="72">
                  <c:v>-7.0401999999999996</c:v>
                </c:pt>
                <c:pt idx="73">
                  <c:v>3.25</c:v>
                </c:pt>
                <c:pt idx="74">
                  <c:v>-16.6815</c:v>
                </c:pt>
                <c:pt idx="75">
                  <c:v>-14.987299999999999</c:v>
                </c:pt>
                <c:pt idx="76">
                  <c:v>-4.4397000000000002</c:v>
                </c:pt>
                <c:pt idx="77">
                  <c:v>-12.0929</c:v>
                </c:pt>
                <c:pt idx="78">
                  <c:v>-13.7948</c:v>
                </c:pt>
                <c:pt idx="79">
                  <c:v>2.8353000000000002</c:v>
                </c:pt>
                <c:pt idx="80">
                  <c:v>3.8565999999999998</c:v>
                </c:pt>
                <c:pt idx="81">
                  <c:v>0.55920000000000003</c:v>
                </c:pt>
                <c:pt idx="82">
                  <c:v>21.470600000000001</c:v>
                </c:pt>
                <c:pt idx="83">
                  <c:v>7.4135999999999997</c:v>
                </c:pt>
                <c:pt idx="84">
                  <c:v>-8.2199999999999995E-2</c:v>
                </c:pt>
                <c:pt idx="85">
                  <c:v>23.1858</c:v>
                </c:pt>
                <c:pt idx="86">
                  <c:v>2.8144</c:v>
                </c:pt>
                <c:pt idx="87">
                  <c:v>6.2130000000000001</c:v>
                </c:pt>
              </c:numCache>
            </c:numRef>
          </c:yVal>
          <c:smooth val="0"/>
        </c:ser>
        <c:dLbls>
          <c:showLegendKey val="0"/>
          <c:showVal val="0"/>
          <c:showCatName val="0"/>
          <c:showSerName val="0"/>
          <c:showPercent val="0"/>
          <c:showBubbleSize val="0"/>
        </c:dLbls>
        <c:axId val="242727704"/>
        <c:axId val="242728096"/>
      </c:scatterChart>
      <c:valAx>
        <c:axId val="242727704"/>
        <c:scaling>
          <c:orientation val="minMax"/>
          <c:max val="2005"/>
          <c:min val="1980"/>
        </c:scaling>
        <c:delete val="0"/>
        <c:axPos val="b"/>
        <c:numFmt formatCode="General" sourceLinked="1"/>
        <c:majorTickMark val="out"/>
        <c:minorTickMark val="none"/>
        <c:tickLblPos val="nextTo"/>
        <c:txPr>
          <a:bodyPr/>
          <a:lstStyle/>
          <a:p>
            <a:pPr>
              <a:defRPr sz="1200">
                <a:latin typeface="Garamond" pitchFamily="18" charset="0"/>
              </a:defRPr>
            </a:pPr>
            <a:endParaRPr lang="en-US"/>
          </a:p>
        </c:txPr>
        <c:crossAx val="242728096"/>
        <c:crosses val="autoZero"/>
        <c:crossBetween val="midCat"/>
      </c:valAx>
      <c:valAx>
        <c:axId val="242728096"/>
        <c:scaling>
          <c:orientation val="minMax"/>
          <c:max val="60"/>
          <c:min val="-60"/>
        </c:scaling>
        <c:delete val="0"/>
        <c:axPos val="l"/>
        <c:numFmt formatCode="General" sourceLinked="1"/>
        <c:majorTickMark val="out"/>
        <c:minorTickMark val="none"/>
        <c:tickLblPos val="none"/>
        <c:spPr>
          <a:ln>
            <a:noFill/>
          </a:ln>
        </c:spPr>
        <c:crossAx val="242727704"/>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latin typeface="Garamond" pitchFamily="18" charset="0"/>
              </a:rPr>
              <a:t>Figure 3. Steady-state</a:t>
            </a:r>
            <a:r>
              <a:rPr lang="en-US" baseline="0">
                <a:latin typeface="Garamond" pitchFamily="18" charset="0"/>
              </a:rPr>
              <a:t> nominal bond</a:t>
            </a:r>
            <a:r>
              <a:rPr lang="en-US">
                <a:latin typeface="Garamond" pitchFamily="18" charset="0"/>
              </a:rPr>
              <a:t> yields</a:t>
            </a:r>
          </a:p>
        </c:rich>
      </c:tx>
      <c:layout/>
      <c:overlay val="0"/>
    </c:title>
    <c:autoTitleDeleted val="0"/>
    <c:plotArea>
      <c:layout>
        <c:manualLayout>
          <c:layoutTarget val="inner"/>
          <c:xMode val="edge"/>
          <c:yMode val="edge"/>
          <c:x val="7.165460237764236E-2"/>
          <c:y val="7.0789223254520917E-2"/>
          <c:w val="0.90481718074344974"/>
          <c:h val="0.7507765263480668"/>
        </c:manualLayout>
      </c:layout>
      <c:areaChart>
        <c:grouping val="stacked"/>
        <c:varyColors val="0"/>
        <c:ser>
          <c:idx val="1"/>
          <c:order val="1"/>
          <c:spPr>
            <a:noFill/>
          </c:spPr>
          <c:val>
            <c:numRef>
              <c:f>'fig 3 data'!$H$3:$H$42</c:f>
              <c:numCache>
                <c:formatCode>General</c:formatCode>
                <c:ptCount val="40"/>
                <c:pt idx="0">
                  <c:v>4.7289000000000003</c:v>
                </c:pt>
                <c:pt idx="1">
                  <c:v>4.8804333333333334</c:v>
                </c:pt>
                <c:pt idx="2">
                  <c:v>5.0319666666666665</c:v>
                </c:pt>
                <c:pt idx="3">
                  <c:v>5.1835000000000004</c:v>
                </c:pt>
                <c:pt idx="4">
                  <c:v>5.3081000000000005</c:v>
                </c:pt>
                <c:pt idx="5">
                  <c:v>5.4327000000000005</c:v>
                </c:pt>
                <c:pt idx="6">
                  <c:v>5.5573000000000006</c:v>
                </c:pt>
                <c:pt idx="7">
                  <c:v>5.6818999999999997</c:v>
                </c:pt>
                <c:pt idx="8">
                  <c:v>5.7801749999999998</c:v>
                </c:pt>
                <c:pt idx="9">
                  <c:v>5.87845</c:v>
                </c:pt>
                <c:pt idx="10">
                  <c:v>5.9767250000000001</c:v>
                </c:pt>
                <c:pt idx="11">
                  <c:v>6.0750000000000002</c:v>
                </c:pt>
                <c:pt idx="12">
                  <c:v>6.1511000000000005</c:v>
                </c:pt>
                <c:pt idx="13">
                  <c:v>6.2272000000000007</c:v>
                </c:pt>
                <c:pt idx="14">
                  <c:v>6.303300000000001</c:v>
                </c:pt>
                <c:pt idx="15">
                  <c:v>6.3794000000000004</c:v>
                </c:pt>
                <c:pt idx="16">
                  <c:v>6.4302250000000001</c:v>
                </c:pt>
                <c:pt idx="17">
                  <c:v>6.4810499999999998</c:v>
                </c:pt>
                <c:pt idx="18">
                  <c:v>6.5318749999999994</c:v>
                </c:pt>
                <c:pt idx="19">
                  <c:v>6.5827</c:v>
                </c:pt>
                <c:pt idx="20">
                  <c:v>6.6207000000000003</c:v>
                </c:pt>
                <c:pt idx="21">
                  <c:v>6.6587000000000005</c:v>
                </c:pt>
                <c:pt idx="22">
                  <c:v>6.6967000000000008</c:v>
                </c:pt>
                <c:pt idx="23">
                  <c:v>6.734700000000001</c:v>
                </c:pt>
                <c:pt idx="24">
                  <c:v>6.7727000000000013</c:v>
                </c:pt>
                <c:pt idx="25">
                  <c:v>6.8107000000000015</c:v>
                </c:pt>
                <c:pt idx="26">
                  <c:v>6.8487000000000018</c:v>
                </c:pt>
                <c:pt idx="27">
                  <c:v>6.886700000000002</c:v>
                </c:pt>
                <c:pt idx="28">
                  <c:v>6.9247000000000023</c:v>
                </c:pt>
                <c:pt idx="29">
                  <c:v>6.9627000000000026</c:v>
                </c:pt>
                <c:pt idx="30">
                  <c:v>7.0007000000000028</c:v>
                </c:pt>
                <c:pt idx="31">
                  <c:v>7.0387000000000031</c:v>
                </c:pt>
                <c:pt idx="32">
                  <c:v>7.0767000000000033</c:v>
                </c:pt>
                <c:pt idx="33">
                  <c:v>7.1147000000000036</c:v>
                </c:pt>
                <c:pt idx="34">
                  <c:v>7.1527000000000038</c:v>
                </c:pt>
                <c:pt idx="35">
                  <c:v>7.1907000000000041</c:v>
                </c:pt>
                <c:pt idx="36">
                  <c:v>7.2287000000000043</c:v>
                </c:pt>
                <c:pt idx="37">
                  <c:v>7.2667000000000046</c:v>
                </c:pt>
                <c:pt idx="38">
                  <c:v>7.3047000000000049</c:v>
                </c:pt>
                <c:pt idx="39">
                  <c:v>7.3426999999999998</c:v>
                </c:pt>
              </c:numCache>
            </c:numRef>
          </c:val>
        </c:ser>
        <c:ser>
          <c:idx val="2"/>
          <c:order val="2"/>
          <c:spPr>
            <a:solidFill>
              <a:sysClr val="windowText" lastClr="000000">
                <a:alpha val="25000"/>
              </a:sysClr>
            </a:solidFill>
          </c:spPr>
          <c:val>
            <c:numRef>
              <c:f>'fig 3 data'!$I$3:$I$42</c:f>
              <c:numCache>
                <c:formatCode>General</c:formatCode>
                <c:ptCount val="40"/>
                <c:pt idx="0">
                  <c:v>0.53889999999999993</c:v>
                </c:pt>
                <c:pt idx="1">
                  <c:v>0.52573333333333316</c:v>
                </c:pt>
                <c:pt idx="2">
                  <c:v>0.51256666666666639</c:v>
                </c:pt>
                <c:pt idx="3">
                  <c:v>0.49939999999999962</c:v>
                </c:pt>
                <c:pt idx="4">
                  <c:v>0.4742999999999995</c:v>
                </c:pt>
                <c:pt idx="5">
                  <c:v>0.44919999999999938</c:v>
                </c:pt>
                <c:pt idx="6">
                  <c:v>0.42409999999999926</c:v>
                </c:pt>
                <c:pt idx="7">
                  <c:v>0.39900000000000002</c:v>
                </c:pt>
                <c:pt idx="8">
                  <c:v>0.37630000000000052</c:v>
                </c:pt>
                <c:pt idx="9">
                  <c:v>0.35360000000000102</c:v>
                </c:pt>
                <c:pt idx="10">
                  <c:v>0.33090000000000153</c:v>
                </c:pt>
                <c:pt idx="11">
                  <c:v>0.30820000000000025</c:v>
                </c:pt>
                <c:pt idx="12">
                  <c:v>0.28992499999999932</c:v>
                </c:pt>
                <c:pt idx="13">
                  <c:v>0.27164999999999839</c:v>
                </c:pt>
                <c:pt idx="14">
                  <c:v>0.25337499999999746</c:v>
                </c:pt>
                <c:pt idx="15">
                  <c:v>0.2350999999999992</c:v>
                </c:pt>
                <c:pt idx="16">
                  <c:v>0.2201499999999994</c:v>
                </c:pt>
                <c:pt idx="17">
                  <c:v>0.2051999999999996</c:v>
                </c:pt>
                <c:pt idx="18">
                  <c:v>0.19024999999999981</c:v>
                </c:pt>
                <c:pt idx="19">
                  <c:v>0.17530000000000001</c:v>
                </c:pt>
                <c:pt idx="20">
                  <c:v>0.16653499999999966</c:v>
                </c:pt>
                <c:pt idx="21">
                  <c:v>0.1577699999999993</c:v>
                </c:pt>
                <c:pt idx="22">
                  <c:v>0.14900499999999894</c:v>
                </c:pt>
                <c:pt idx="23">
                  <c:v>0.14023999999999859</c:v>
                </c:pt>
                <c:pt idx="24">
                  <c:v>0.13147499999999823</c:v>
                </c:pt>
                <c:pt idx="25">
                  <c:v>0.12270999999999788</c:v>
                </c:pt>
                <c:pt idx="26">
                  <c:v>0.11394499999999752</c:v>
                </c:pt>
                <c:pt idx="27">
                  <c:v>0.10517999999999716</c:v>
                </c:pt>
                <c:pt idx="28">
                  <c:v>9.6414999999996809E-2</c:v>
                </c:pt>
                <c:pt idx="29">
                  <c:v>8.7649999999996453E-2</c:v>
                </c:pt>
                <c:pt idx="30">
                  <c:v>7.8884999999996097E-2</c:v>
                </c:pt>
                <c:pt idx="31">
                  <c:v>7.0119999999995741E-2</c:v>
                </c:pt>
                <c:pt idx="32">
                  <c:v>6.1354999999995385E-2</c:v>
                </c:pt>
                <c:pt idx="33">
                  <c:v>5.258999999999503E-2</c:v>
                </c:pt>
                <c:pt idx="34">
                  <c:v>4.3824999999994674E-2</c:v>
                </c:pt>
                <c:pt idx="35">
                  <c:v>3.5059999999994318E-2</c:v>
                </c:pt>
                <c:pt idx="36">
                  <c:v>2.6294999999993962E-2</c:v>
                </c:pt>
                <c:pt idx="37">
                  <c:v>1.7529999999993606E-2</c:v>
                </c:pt>
                <c:pt idx="38">
                  <c:v>8.7649999999932504E-3</c:v>
                </c:pt>
                <c:pt idx="39">
                  <c:v>0</c:v>
                </c:pt>
              </c:numCache>
            </c:numRef>
          </c:val>
        </c:ser>
        <c:ser>
          <c:idx val="3"/>
          <c:order val="3"/>
          <c:spPr>
            <a:solidFill>
              <a:sysClr val="windowText" lastClr="000000">
                <a:alpha val="25000"/>
              </a:sysClr>
            </a:solidFill>
          </c:spPr>
          <c:val>
            <c:numRef>
              <c:f>'fig 3 data'!$J$3:$J$42</c:f>
              <c:numCache>
                <c:formatCode>General</c:formatCode>
                <c:ptCount val="40"/>
                <c:pt idx="0">
                  <c:v>0.53889999999999993</c:v>
                </c:pt>
                <c:pt idx="1">
                  <c:v>0.52573333333333316</c:v>
                </c:pt>
                <c:pt idx="2">
                  <c:v>0.51256666666666639</c:v>
                </c:pt>
                <c:pt idx="3">
                  <c:v>0.49939999999999962</c:v>
                </c:pt>
                <c:pt idx="4">
                  <c:v>0.47432499999999944</c:v>
                </c:pt>
                <c:pt idx="5">
                  <c:v>0.44924999999999926</c:v>
                </c:pt>
                <c:pt idx="6">
                  <c:v>0.42417499999999908</c:v>
                </c:pt>
                <c:pt idx="7">
                  <c:v>0.39910000000000068</c:v>
                </c:pt>
                <c:pt idx="8">
                  <c:v>0.37640000000000029</c:v>
                </c:pt>
                <c:pt idx="9">
                  <c:v>0.3536999999999999</c:v>
                </c:pt>
                <c:pt idx="10">
                  <c:v>0.33099999999999952</c:v>
                </c:pt>
                <c:pt idx="11">
                  <c:v>0.30829999999999913</c:v>
                </c:pt>
                <c:pt idx="12">
                  <c:v>0.29000000000000004</c:v>
                </c:pt>
                <c:pt idx="13">
                  <c:v>0.27170000000000094</c:v>
                </c:pt>
                <c:pt idx="14">
                  <c:v>0.25340000000000185</c:v>
                </c:pt>
                <c:pt idx="15">
                  <c:v>0.23510000000000009</c:v>
                </c:pt>
                <c:pt idx="16">
                  <c:v>0.22017500000000023</c:v>
                </c:pt>
                <c:pt idx="17">
                  <c:v>0.20525000000000038</c:v>
                </c:pt>
                <c:pt idx="18">
                  <c:v>0.19032500000000052</c:v>
                </c:pt>
                <c:pt idx="19">
                  <c:v>0.17539999999999978</c:v>
                </c:pt>
                <c:pt idx="20">
                  <c:v>0.16662999999999961</c:v>
                </c:pt>
                <c:pt idx="21">
                  <c:v>0.15785999999999945</c:v>
                </c:pt>
                <c:pt idx="22">
                  <c:v>0.14908999999999928</c:v>
                </c:pt>
                <c:pt idx="23">
                  <c:v>0.14031999999999911</c:v>
                </c:pt>
                <c:pt idx="24">
                  <c:v>0.13154999999999895</c:v>
                </c:pt>
                <c:pt idx="25">
                  <c:v>0.12277999999999878</c:v>
                </c:pt>
                <c:pt idx="26">
                  <c:v>0.11400999999999861</c:v>
                </c:pt>
                <c:pt idx="27">
                  <c:v>0.10523999999999845</c:v>
                </c:pt>
                <c:pt idx="28">
                  <c:v>9.6469999999998279E-2</c:v>
                </c:pt>
                <c:pt idx="29">
                  <c:v>8.7699999999998113E-2</c:v>
                </c:pt>
                <c:pt idx="30">
                  <c:v>7.8929999999997946E-2</c:v>
                </c:pt>
                <c:pt idx="31">
                  <c:v>7.015999999999778E-2</c:v>
                </c:pt>
                <c:pt idx="32">
                  <c:v>6.1389999999997613E-2</c:v>
                </c:pt>
                <c:pt idx="33">
                  <c:v>5.2619999999997447E-2</c:v>
                </c:pt>
                <c:pt idx="34">
                  <c:v>4.384999999999728E-2</c:v>
                </c:pt>
                <c:pt idx="35">
                  <c:v>3.5079999999997113E-2</c:v>
                </c:pt>
                <c:pt idx="36">
                  <c:v>2.6309999999996947E-2</c:v>
                </c:pt>
                <c:pt idx="37">
                  <c:v>1.753999999999678E-2</c:v>
                </c:pt>
                <c:pt idx="38">
                  <c:v>8.7699999999966138E-3</c:v>
                </c:pt>
                <c:pt idx="39">
                  <c:v>0</c:v>
                </c:pt>
              </c:numCache>
            </c:numRef>
          </c:val>
        </c:ser>
        <c:dLbls>
          <c:showLegendKey val="0"/>
          <c:showVal val="0"/>
          <c:showCatName val="0"/>
          <c:showSerName val="0"/>
          <c:showPercent val="0"/>
          <c:showBubbleSize val="0"/>
        </c:dLbls>
        <c:axId val="105169720"/>
        <c:axId val="105170112"/>
      </c:areaChart>
      <c:lineChart>
        <c:grouping val="standard"/>
        <c:varyColors val="0"/>
        <c:ser>
          <c:idx val="0"/>
          <c:order val="0"/>
          <c:spPr>
            <a:ln w="25400" cmpd="sng">
              <a:solidFill>
                <a:prstClr val="black"/>
              </a:solidFill>
              <a:prstDash val="solid"/>
            </a:ln>
          </c:spPr>
          <c:marker>
            <c:symbol val="none"/>
          </c:marker>
          <c:cat>
            <c:numRef>
              <c:f>'fig 3 data'!$E$3:$E$42</c:f>
              <c:numCache>
                <c:formatCode>General</c:formatCode>
                <c:ptCount val="40"/>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numCache>
            </c:numRef>
          </c:cat>
          <c:val>
            <c:numRef>
              <c:f>'fig 3 data'!$F$3:$F$42</c:f>
              <c:numCache>
                <c:formatCode>General</c:formatCode>
                <c:ptCount val="40"/>
                <c:pt idx="0">
                  <c:v>5.4127000000000001</c:v>
                </c:pt>
                <c:pt idx="1">
                  <c:v>5.4539999999999997</c:v>
                </c:pt>
                <c:pt idx="2">
                  <c:v>5.5088999999999997</c:v>
                </c:pt>
                <c:pt idx="3">
                  <c:v>5.5713999999999997</c:v>
                </c:pt>
                <c:pt idx="4">
                  <c:v>5.6382000000000003</c:v>
                </c:pt>
                <c:pt idx="5">
                  <c:v>5.7007000000000003</c:v>
                </c:pt>
                <c:pt idx="6">
                  <c:v>5.7587999999999999</c:v>
                </c:pt>
                <c:pt idx="7">
                  <c:v>5.8141999999999996</c:v>
                </c:pt>
                <c:pt idx="8">
                  <c:v>5.8682999999999996</c:v>
                </c:pt>
                <c:pt idx="9">
                  <c:v>5.9214000000000002</c:v>
                </c:pt>
                <c:pt idx="10">
                  <c:v>5.9737</c:v>
                </c:pt>
                <c:pt idx="11">
                  <c:v>6.0255000000000001</c:v>
                </c:pt>
                <c:pt idx="12">
                  <c:v>6.0769000000000002</c:v>
                </c:pt>
                <c:pt idx="13">
                  <c:v>6.1279000000000003</c:v>
                </c:pt>
                <c:pt idx="14">
                  <c:v>6.1787000000000001</c:v>
                </c:pt>
                <c:pt idx="15">
                  <c:v>6.2291999999999996</c:v>
                </c:pt>
                <c:pt idx="16">
                  <c:v>6.2794999999999996</c:v>
                </c:pt>
                <c:pt idx="17">
                  <c:v>6.3295000000000003</c:v>
                </c:pt>
                <c:pt idx="18">
                  <c:v>6.3792999999999997</c:v>
                </c:pt>
                <c:pt idx="19">
                  <c:v>6.4288999999999996</c:v>
                </c:pt>
                <c:pt idx="20">
                  <c:v>6.4782000000000002</c:v>
                </c:pt>
                <c:pt idx="21">
                  <c:v>6.5271999999999997</c:v>
                </c:pt>
                <c:pt idx="22">
                  <c:v>6.5759999999999996</c:v>
                </c:pt>
                <c:pt idx="23">
                  <c:v>6.6243999999999996</c:v>
                </c:pt>
                <c:pt idx="24">
                  <c:v>6.6725000000000003</c:v>
                </c:pt>
                <c:pt idx="25">
                  <c:v>6.7202999999999999</c:v>
                </c:pt>
                <c:pt idx="26">
                  <c:v>6.7676999999999996</c:v>
                </c:pt>
                <c:pt idx="27">
                  <c:v>6.8147000000000002</c:v>
                </c:pt>
                <c:pt idx="28">
                  <c:v>6.8613</c:v>
                </c:pt>
                <c:pt idx="29">
                  <c:v>6.9074999999999998</c:v>
                </c:pt>
                <c:pt idx="30">
                  <c:v>6.9532999999999996</c:v>
                </c:pt>
                <c:pt idx="31">
                  <c:v>6.9985999999999997</c:v>
                </c:pt>
                <c:pt idx="32">
                  <c:v>7.0434000000000001</c:v>
                </c:pt>
                <c:pt idx="33">
                  <c:v>7.0876999999999999</c:v>
                </c:pt>
                <c:pt idx="34">
                  <c:v>7.1315999999999997</c:v>
                </c:pt>
                <c:pt idx="35">
                  <c:v>7.1749000000000001</c:v>
                </c:pt>
                <c:pt idx="36">
                  <c:v>7.2176999999999998</c:v>
                </c:pt>
                <c:pt idx="37">
                  <c:v>7.2599</c:v>
                </c:pt>
                <c:pt idx="38">
                  <c:v>7.3015999999999996</c:v>
                </c:pt>
                <c:pt idx="39">
                  <c:v>7.3426999999999998</c:v>
                </c:pt>
              </c:numCache>
            </c:numRef>
          </c:val>
          <c:smooth val="0"/>
        </c:ser>
        <c:dLbls>
          <c:showLegendKey val="0"/>
          <c:showVal val="0"/>
          <c:showCatName val="0"/>
          <c:showSerName val="0"/>
          <c:showPercent val="0"/>
          <c:showBubbleSize val="0"/>
        </c:dLbls>
        <c:marker val="1"/>
        <c:smooth val="0"/>
        <c:axId val="105169720"/>
        <c:axId val="105170112"/>
      </c:lineChart>
      <c:scatterChart>
        <c:scatterStyle val="lineMarker"/>
        <c:varyColors val="0"/>
        <c:ser>
          <c:idx val="4"/>
          <c:order val="4"/>
          <c:spPr>
            <a:ln w="22225">
              <a:solidFill>
                <a:schemeClr val="tx1"/>
              </a:solidFill>
              <a:prstDash val="dash"/>
            </a:ln>
          </c:spPr>
          <c:marker>
            <c:symbol val="square"/>
            <c:size val="5"/>
            <c:spPr>
              <a:solidFill>
                <a:sysClr val="windowText" lastClr="000000"/>
              </a:solidFill>
              <a:ln>
                <a:solidFill>
                  <a:sysClr val="windowText" lastClr="000000"/>
                </a:solidFill>
              </a:ln>
            </c:spPr>
          </c:marker>
          <c:xVal>
            <c:numRef>
              <c:f>'fig 3 data'!$S$3:$S$9</c:f>
              <c:numCache>
                <c:formatCode>General</c:formatCode>
                <c:ptCount val="7"/>
                <c:pt idx="0">
                  <c:v>1</c:v>
                </c:pt>
                <c:pt idx="1">
                  <c:v>4</c:v>
                </c:pt>
                <c:pt idx="2">
                  <c:v>8</c:v>
                </c:pt>
                <c:pt idx="3">
                  <c:v>12</c:v>
                </c:pt>
                <c:pt idx="4">
                  <c:v>16</c:v>
                </c:pt>
                <c:pt idx="5">
                  <c:v>20</c:v>
                </c:pt>
                <c:pt idx="6">
                  <c:v>40</c:v>
                </c:pt>
              </c:numCache>
            </c:numRef>
          </c:xVal>
          <c:yVal>
            <c:numRef>
              <c:f>'fig 3 data'!$T$3:$T$9</c:f>
              <c:numCache>
                <c:formatCode>General</c:formatCode>
                <c:ptCount val="7"/>
                <c:pt idx="0">
                  <c:v>5.2678000000000003</c:v>
                </c:pt>
                <c:pt idx="1">
                  <c:v>5.6829000000000001</c:v>
                </c:pt>
                <c:pt idx="2">
                  <c:v>6.0808999999999997</c:v>
                </c:pt>
                <c:pt idx="3">
                  <c:v>6.3832000000000004</c:v>
                </c:pt>
                <c:pt idx="4">
                  <c:v>6.6144999999999996</c:v>
                </c:pt>
                <c:pt idx="5">
                  <c:v>6.758</c:v>
                </c:pt>
                <c:pt idx="6">
                  <c:v>7.3426999999999998</c:v>
                </c:pt>
              </c:numCache>
            </c:numRef>
          </c:yVal>
          <c:smooth val="0"/>
        </c:ser>
        <c:ser>
          <c:idx val="5"/>
          <c:order val="5"/>
          <c:spPr>
            <a:ln>
              <a:solidFill>
                <a:prstClr val="white">
                  <a:lumMod val="50000"/>
                </a:prstClr>
              </a:solidFill>
            </a:ln>
          </c:spPr>
          <c:marker>
            <c:symbol val="none"/>
          </c:marker>
          <c:yVal>
            <c:numRef>
              <c:f>'fig 3 data'!$G$3:$G$42</c:f>
              <c:numCache>
                <c:formatCode>General</c:formatCode>
                <c:ptCount val="40"/>
                <c:pt idx="0">
                  <c:v>6.1382000000000003</c:v>
                </c:pt>
                <c:pt idx="1">
                  <c:v>6.1794000000000002</c:v>
                </c:pt>
                <c:pt idx="2">
                  <c:v>6.2327000000000004</c:v>
                </c:pt>
                <c:pt idx="3">
                  <c:v>6.2914000000000003</c:v>
                </c:pt>
                <c:pt idx="4">
                  <c:v>6.3521000000000001</c:v>
                </c:pt>
                <c:pt idx="5">
                  <c:v>6.4061000000000003</c:v>
                </c:pt>
                <c:pt idx="6">
                  <c:v>6.4539</c:v>
                </c:pt>
                <c:pt idx="7">
                  <c:v>6.4977</c:v>
                </c:pt>
                <c:pt idx="8">
                  <c:v>6.5388999999999999</c:v>
                </c:pt>
                <c:pt idx="9">
                  <c:v>6.5780000000000003</c:v>
                </c:pt>
                <c:pt idx="10">
                  <c:v>6.6153000000000004</c:v>
                </c:pt>
                <c:pt idx="11">
                  <c:v>6.6512000000000002</c:v>
                </c:pt>
                <c:pt idx="12">
                  <c:v>6.6856999999999998</c:v>
                </c:pt>
                <c:pt idx="13">
                  <c:v>6.7191999999999998</c:v>
                </c:pt>
                <c:pt idx="14">
                  <c:v>6.7516999999999996</c:v>
                </c:pt>
                <c:pt idx="15">
                  <c:v>6.7832999999999997</c:v>
                </c:pt>
                <c:pt idx="16">
                  <c:v>6.8140000000000001</c:v>
                </c:pt>
                <c:pt idx="17">
                  <c:v>6.8438999999999997</c:v>
                </c:pt>
                <c:pt idx="18">
                  <c:v>6.8731</c:v>
                </c:pt>
                <c:pt idx="19">
                  <c:v>6.9015000000000004</c:v>
                </c:pt>
                <c:pt idx="20">
                  <c:v>6.9292999999999996</c:v>
                </c:pt>
                <c:pt idx="21">
                  <c:v>6.9564000000000004</c:v>
                </c:pt>
                <c:pt idx="22">
                  <c:v>6.9828000000000001</c:v>
                </c:pt>
                <c:pt idx="23">
                  <c:v>7.0086000000000004</c:v>
                </c:pt>
                <c:pt idx="24">
                  <c:v>7.0338000000000003</c:v>
                </c:pt>
                <c:pt idx="25">
                  <c:v>7.0583999999999998</c:v>
                </c:pt>
                <c:pt idx="26">
                  <c:v>7.0823999999999998</c:v>
                </c:pt>
                <c:pt idx="27">
                  <c:v>7.1058000000000003</c:v>
                </c:pt>
                <c:pt idx="28">
                  <c:v>7.1285999999999996</c:v>
                </c:pt>
                <c:pt idx="29">
                  <c:v>7.1508000000000003</c:v>
                </c:pt>
                <c:pt idx="30">
                  <c:v>7.1725000000000003</c:v>
                </c:pt>
                <c:pt idx="31">
                  <c:v>7.1936</c:v>
                </c:pt>
                <c:pt idx="32">
                  <c:v>7.2141000000000002</c:v>
                </c:pt>
                <c:pt idx="33">
                  <c:v>7.2340999999999998</c:v>
                </c:pt>
                <c:pt idx="34">
                  <c:v>7.2535999999999996</c:v>
                </c:pt>
                <c:pt idx="35">
                  <c:v>7.2725</c:v>
                </c:pt>
                <c:pt idx="36">
                  <c:v>7.2907999999999999</c:v>
                </c:pt>
                <c:pt idx="37">
                  <c:v>7.3086000000000002</c:v>
                </c:pt>
                <c:pt idx="38">
                  <c:v>7.3258999999999999</c:v>
                </c:pt>
                <c:pt idx="39">
                  <c:v>7.3426999999999998</c:v>
                </c:pt>
              </c:numCache>
            </c:numRef>
          </c:yVal>
          <c:smooth val="0"/>
        </c:ser>
        <c:ser>
          <c:idx val="6"/>
          <c:order val="6"/>
          <c:spPr>
            <a:ln>
              <a:solidFill>
                <a:schemeClr val="bg1">
                  <a:lumMod val="50000"/>
                </a:schemeClr>
              </a:solidFill>
            </a:ln>
          </c:spPr>
          <c:marker>
            <c:symbol val="none"/>
          </c:marker>
          <c:xVal>
            <c:numRef>
              <c:f>'fig 3 data'!$E$4:$E$43</c:f>
              <c:numCache>
                <c:formatCode>General</c:formatCode>
                <c:ptCount val="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numCache>
            </c:numRef>
          </c:xVal>
          <c:yVal>
            <c:numRef>
              <c:f>'fig 3 data'!$N$3:$N$42</c:f>
              <c:numCache>
                <c:formatCode>General</c:formatCode>
                <c:ptCount val="40"/>
                <c:pt idx="0">
                  <c:v>8.7094000000000005</c:v>
                </c:pt>
                <c:pt idx="1">
                  <c:v>8.7060999999999993</c:v>
                </c:pt>
                <c:pt idx="2">
                  <c:v>8.6884999999999994</c:v>
                </c:pt>
                <c:pt idx="3">
                  <c:v>8.6572999999999993</c:v>
                </c:pt>
                <c:pt idx="4">
                  <c:v>8.6143000000000001</c:v>
                </c:pt>
                <c:pt idx="5">
                  <c:v>8.5641999999999996</c:v>
                </c:pt>
                <c:pt idx="6">
                  <c:v>8.5122</c:v>
                </c:pt>
                <c:pt idx="7">
                  <c:v>8.4604999999999997</c:v>
                </c:pt>
                <c:pt idx="8">
                  <c:v>8.4093999999999998</c:v>
                </c:pt>
                <c:pt idx="9">
                  <c:v>8.3591999999999995</c:v>
                </c:pt>
                <c:pt idx="10">
                  <c:v>8.31</c:v>
                </c:pt>
                <c:pt idx="11">
                  <c:v>8.2619000000000007</c:v>
                </c:pt>
                <c:pt idx="12">
                  <c:v>8.2149999999999999</c:v>
                </c:pt>
                <c:pt idx="13">
                  <c:v>8.1693999999999996</c:v>
                </c:pt>
                <c:pt idx="14">
                  <c:v>8.1249000000000002</c:v>
                </c:pt>
                <c:pt idx="15">
                  <c:v>8.0816999999999997</c:v>
                </c:pt>
                <c:pt idx="16">
                  <c:v>8.0396999999999998</c:v>
                </c:pt>
                <c:pt idx="17">
                  <c:v>7.9988999999999999</c:v>
                </c:pt>
                <c:pt idx="18">
                  <c:v>7.9592000000000001</c:v>
                </c:pt>
                <c:pt idx="19">
                  <c:v>7.9207000000000001</c:v>
                </c:pt>
                <c:pt idx="20">
                  <c:v>7.8832000000000004</c:v>
                </c:pt>
                <c:pt idx="21">
                  <c:v>7.8468</c:v>
                </c:pt>
                <c:pt idx="22">
                  <c:v>7.8114999999999997</c:v>
                </c:pt>
                <c:pt idx="23">
                  <c:v>7.7770999999999999</c:v>
                </c:pt>
                <c:pt idx="24">
                  <c:v>7.7438000000000002</c:v>
                </c:pt>
                <c:pt idx="25">
                  <c:v>7.7114000000000003</c:v>
                </c:pt>
                <c:pt idx="26">
                  <c:v>7.6798999999999999</c:v>
                </c:pt>
                <c:pt idx="27">
                  <c:v>7.6493000000000002</c:v>
                </c:pt>
                <c:pt idx="28">
                  <c:v>7.6196000000000002</c:v>
                </c:pt>
                <c:pt idx="29">
                  <c:v>7.5907</c:v>
                </c:pt>
                <c:pt idx="30">
                  <c:v>7.5627000000000004</c:v>
                </c:pt>
                <c:pt idx="31">
                  <c:v>7.5354000000000001</c:v>
                </c:pt>
                <c:pt idx="32">
                  <c:v>7.5088999999999997</c:v>
                </c:pt>
                <c:pt idx="33">
                  <c:v>7.4831000000000003</c:v>
                </c:pt>
                <c:pt idx="34">
                  <c:v>7.4580000000000002</c:v>
                </c:pt>
                <c:pt idx="35">
                  <c:v>7.4337</c:v>
                </c:pt>
                <c:pt idx="36">
                  <c:v>7.41</c:v>
                </c:pt>
                <c:pt idx="37">
                  <c:v>7.3868999999999998</c:v>
                </c:pt>
                <c:pt idx="38">
                  <c:v>7.3644999999999996</c:v>
                </c:pt>
                <c:pt idx="39">
                  <c:v>7.3426999999999998</c:v>
                </c:pt>
              </c:numCache>
            </c:numRef>
          </c:yVal>
          <c:smooth val="0"/>
        </c:ser>
        <c:dLbls>
          <c:showLegendKey val="0"/>
          <c:showVal val="0"/>
          <c:showCatName val="0"/>
          <c:showSerName val="0"/>
          <c:showPercent val="0"/>
          <c:showBubbleSize val="0"/>
        </c:dLbls>
        <c:axId val="105169720"/>
        <c:axId val="105170112"/>
      </c:scatterChart>
      <c:catAx>
        <c:axId val="105169720"/>
        <c:scaling>
          <c:orientation val="minMax"/>
        </c:scaling>
        <c:delete val="0"/>
        <c:axPos val="b"/>
        <c:title>
          <c:tx>
            <c:rich>
              <a:bodyPr/>
              <a:lstStyle/>
              <a:p>
                <a:pPr>
                  <a:defRPr>
                    <a:latin typeface="Garamond" pitchFamily="18" charset="0"/>
                  </a:defRPr>
                </a:pPr>
                <a:r>
                  <a:rPr lang="en-US">
                    <a:latin typeface="Garamond" pitchFamily="18" charset="0"/>
                  </a:rPr>
                  <a:t>Maturity (quarters)</a:t>
                </a:r>
              </a:p>
            </c:rich>
          </c:tx>
          <c:layout>
            <c:manualLayout>
              <c:xMode val="edge"/>
              <c:yMode val="edge"/>
              <c:x val="0.47302438500831767"/>
              <c:y val="0.86013061807543512"/>
            </c:manualLayout>
          </c:layout>
          <c:overlay val="0"/>
        </c:title>
        <c:majorTickMark val="out"/>
        <c:minorTickMark val="none"/>
        <c:tickLblPos val="nextTo"/>
        <c:txPr>
          <a:bodyPr/>
          <a:lstStyle/>
          <a:p>
            <a:pPr>
              <a:defRPr>
                <a:latin typeface="Garamond" pitchFamily="18" charset="0"/>
              </a:defRPr>
            </a:pPr>
            <a:endParaRPr lang="en-US"/>
          </a:p>
        </c:txPr>
        <c:crossAx val="105170112"/>
        <c:crosses val="autoZero"/>
        <c:auto val="1"/>
        <c:lblAlgn val="ctr"/>
        <c:lblOffset val="100"/>
        <c:tickLblSkip val="4"/>
        <c:tickMarkSkip val="1"/>
        <c:noMultiLvlLbl val="0"/>
      </c:catAx>
      <c:valAx>
        <c:axId val="105170112"/>
        <c:scaling>
          <c:orientation val="minMax"/>
          <c:max val="8"/>
          <c:min val="4"/>
        </c:scaling>
        <c:delete val="0"/>
        <c:axPos val="l"/>
        <c:title>
          <c:tx>
            <c:rich>
              <a:bodyPr rot="-5400000" vert="horz"/>
              <a:lstStyle/>
              <a:p>
                <a:pPr>
                  <a:defRPr>
                    <a:latin typeface="Garamond" pitchFamily="18" charset="0"/>
                  </a:defRPr>
                </a:pPr>
                <a:r>
                  <a:rPr lang="en-US">
                    <a:latin typeface="Garamond" pitchFamily="18" charset="0"/>
                  </a:rPr>
                  <a:t>Annualized nominal yield (percentage points)</a:t>
                </a:r>
              </a:p>
            </c:rich>
          </c:tx>
          <c:layout/>
          <c:overlay val="0"/>
        </c:title>
        <c:numFmt formatCode="General" sourceLinked="1"/>
        <c:majorTickMark val="out"/>
        <c:minorTickMark val="none"/>
        <c:tickLblPos val="nextTo"/>
        <c:txPr>
          <a:bodyPr/>
          <a:lstStyle/>
          <a:p>
            <a:pPr>
              <a:defRPr>
                <a:latin typeface="Garamond" pitchFamily="18" charset="0"/>
              </a:defRPr>
            </a:pPr>
            <a:endParaRPr lang="en-US"/>
          </a:p>
        </c:txPr>
        <c:crossAx val="105169720"/>
        <c:crossesAt val="1"/>
        <c:crossBetween val="midCat"/>
      </c:valAx>
    </c:plotArea>
    <c:plotVisOnly val="1"/>
    <c:dispBlanksAs val="zero"/>
    <c:showDLblsOverMax val="0"/>
  </c:chart>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Garamond" pitchFamily="18" charset="0"/>
              </a:rPr>
              <a:t>Annualized expected excess return</a:t>
            </a:r>
            <a:r>
              <a:rPr lang="en-US" sz="1200" baseline="0">
                <a:latin typeface="Garamond" pitchFamily="18" charset="0"/>
              </a:rPr>
              <a:t> on a 10-year nominal bond</a:t>
            </a:r>
            <a:endParaRPr lang="en-US" sz="1200">
              <a:latin typeface="Garamond" pitchFamily="18" charset="0"/>
            </a:endParaRPr>
          </a:p>
        </c:rich>
      </c:tx>
      <c:layout/>
      <c:overlay val="1"/>
    </c:title>
    <c:autoTitleDeleted val="0"/>
    <c:plotArea>
      <c:layout/>
      <c:lineChart>
        <c:grouping val="standard"/>
        <c:varyColors val="0"/>
        <c:ser>
          <c:idx val="0"/>
          <c:order val="0"/>
          <c:spPr>
            <a:ln>
              <a:solidFill>
                <a:schemeClr val="bg1">
                  <a:lumMod val="50000"/>
                </a:schemeClr>
              </a:solidFill>
            </a:ln>
          </c:spPr>
          <c:marker>
            <c:symbol val="none"/>
          </c:marker>
          <c:cat>
            <c:numRef>
              <c:f>'fig. 4'!$D$2:$D$89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2000.2499999999998</c:v>
                </c:pt>
                <c:pt idx="70">
                  <c:v>2000.5000000000002</c:v>
                </c:pt>
                <c:pt idx="71">
                  <c:v>2000.75</c:v>
                </c:pt>
                <c:pt idx="72">
                  <c:v>2001</c:v>
                </c:pt>
                <c:pt idx="73">
                  <c:v>2001.2500000000002</c:v>
                </c:pt>
                <c:pt idx="74">
                  <c:v>2001.5</c:v>
                </c:pt>
                <c:pt idx="75">
                  <c:v>2001.75</c:v>
                </c:pt>
                <c:pt idx="76">
                  <c:v>2001.9999999999998</c:v>
                </c:pt>
                <c:pt idx="77">
                  <c:v>2002.25</c:v>
                </c:pt>
                <c:pt idx="78">
                  <c:v>2002.5</c:v>
                </c:pt>
                <c:pt idx="79">
                  <c:v>2002.7499999999998</c:v>
                </c:pt>
                <c:pt idx="80">
                  <c:v>2003</c:v>
                </c:pt>
                <c:pt idx="81">
                  <c:v>2003.25</c:v>
                </c:pt>
                <c:pt idx="82">
                  <c:v>2003.4999999999998</c:v>
                </c:pt>
                <c:pt idx="83">
                  <c:v>2003.7500000000002</c:v>
                </c:pt>
                <c:pt idx="84">
                  <c:v>2004</c:v>
                </c:pt>
                <c:pt idx="85">
                  <c:v>2004.2499999999998</c:v>
                </c:pt>
                <c:pt idx="86">
                  <c:v>2004.5000000000002</c:v>
                </c:pt>
                <c:pt idx="87">
                  <c:v>2004.75</c:v>
                </c:pt>
              </c:numCache>
            </c:numRef>
          </c:cat>
          <c:val>
            <c:numRef>
              <c:f>'fig. 4'!$H$2:$H$89</c:f>
              <c:numCache>
                <c:formatCode>General</c:formatCode>
                <c:ptCount val="88"/>
                <c:pt idx="1">
                  <c:v>-6.1889000000000003</c:v>
                </c:pt>
                <c:pt idx="2">
                  <c:v>-11.887700000000001</c:v>
                </c:pt>
                <c:pt idx="3">
                  <c:v>-9.7735000000000003</c:v>
                </c:pt>
                <c:pt idx="4">
                  <c:v>-7.8319999999999999</c:v>
                </c:pt>
                <c:pt idx="5">
                  <c:v>-9.2491000000000003</c:v>
                </c:pt>
                <c:pt idx="6">
                  <c:v>-5.0172999999999996</c:v>
                </c:pt>
                <c:pt idx="7">
                  <c:v>-4.5426000000000002</c:v>
                </c:pt>
                <c:pt idx="8">
                  <c:v>-1.6860999999999999</c:v>
                </c:pt>
                <c:pt idx="9">
                  <c:v>0.46550000000000002</c:v>
                </c:pt>
                <c:pt idx="10">
                  <c:v>1.3827</c:v>
                </c:pt>
                <c:pt idx="11">
                  <c:v>4.7062999999999997</c:v>
                </c:pt>
                <c:pt idx="12">
                  <c:v>0.70720000000000005</c:v>
                </c:pt>
                <c:pt idx="13">
                  <c:v>-5.2918000000000003</c:v>
                </c:pt>
                <c:pt idx="14">
                  <c:v>-4.0426000000000002</c:v>
                </c:pt>
                <c:pt idx="15">
                  <c:v>-0.1295</c:v>
                </c:pt>
                <c:pt idx="16">
                  <c:v>0.27150000000000002</c:v>
                </c:pt>
                <c:pt idx="17">
                  <c:v>-2.1587000000000001</c:v>
                </c:pt>
                <c:pt idx="18">
                  <c:v>-0.54039999999999999</c:v>
                </c:pt>
                <c:pt idx="19">
                  <c:v>6.2431000000000001</c:v>
                </c:pt>
                <c:pt idx="20">
                  <c:v>5.2964000000000002</c:v>
                </c:pt>
                <c:pt idx="21">
                  <c:v>3.9003999999999999</c:v>
                </c:pt>
                <c:pt idx="22">
                  <c:v>1.8609</c:v>
                </c:pt>
                <c:pt idx="23">
                  <c:v>3.2168999999999999</c:v>
                </c:pt>
                <c:pt idx="24">
                  <c:v>-0.50180000000000002</c:v>
                </c:pt>
                <c:pt idx="25">
                  <c:v>-1.1553</c:v>
                </c:pt>
                <c:pt idx="26">
                  <c:v>1.7163999999999999</c:v>
                </c:pt>
                <c:pt idx="27">
                  <c:v>2.8553000000000002</c:v>
                </c:pt>
                <c:pt idx="28">
                  <c:v>1.6899999999999998E-2</c:v>
                </c:pt>
                <c:pt idx="29">
                  <c:v>-0.33979999999999999</c:v>
                </c:pt>
                <c:pt idx="30">
                  <c:v>2.1564000000000001</c:v>
                </c:pt>
                <c:pt idx="31">
                  <c:v>5.3871000000000002</c:v>
                </c:pt>
                <c:pt idx="32">
                  <c:v>6.0393999999999997</c:v>
                </c:pt>
                <c:pt idx="33">
                  <c:v>7.6026999999999996</c:v>
                </c:pt>
                <c:pt idx="34">
                  <c:v>7.2465000000000002</c:v>
                </c:pt>
                <c:pt idx="35">
                  <c:v>7.9043000000000001</c:v>
                </c:pt>
                <c:pt idx="36">
                  <c:v>8.1262000000000008</c:v>
                </c:pt>
                <c:pt idx="37">
                  <c:v>8.1012000000000004</c:v>
                </c:pt>
                <c:pt idx="38">
                  <c:v>11.695399999999999</c:v>
                </c:pt>
                <c:pt idx="39">
                  <c:v>9.6652000000000005</c:v>
                </c:pt>
                <c:pt idx="40">
                  <c:v>9.3878000000000004</c:v>
                </c:pt>
                <c:pt idx="41">
                  <c:v>9.7432999999999996</c:v>
                </c:pt>
                <c:pt idx="42">
                  <c:v>7.6755000000000004</c:v>
                </c:pt>
                <c:pt idx="43">
                  <c:v>5.6875999999999998</c:v>
                </c:pt>
                <c:pt idx="44">
                  <c:v>6.8148</c:v>
                </c:pt>
                <c:pt idx="45">
                  <c:v>3.7271999999999998</c:v>
                </c:pt>
                <c:pt idx="46">
                  <c:v>4.8766999999999996</c:v>
                </c:pt>
                <c:pt idx="47">
                  <c:v>3.7259000000000002</c:v>
                </c:pt>
                <c:pt idx="48">
                  <c:v>1.3452999999999999</c:v>
                </c:pt>
                <c:pt idx="49">
                  <c:v>2.6013000000000002</c:v>
                </c:pt>
                <c:pt idx="50">
                  <c:v>2.5905</c:v>
                </c:pt>
                <c:pt idx="51">
                  <c:v>3.7475000000000001</c:v>
                </c:pt>
                <c:pt idx="52">
                  <c:v>3.1551999999999998</c:v>
                </c:pt>
                <c:pt idx="53">
                  <c:v>3.0261</c:v>
                </c:pt>
                <c:pt idx="54">
                  <c:v>2.1684000000000001</c:v>
                </c:pt>
                <c:pt idx="55">
                  <c:v>4.2813999999999997</c:v>
                </c:pt>
                <c:pt idx="56">
                  <c:v>3.7263000000000002</c:v>
                </c:pt>
                <c:pt idx="57">
                  <c:v>5.2263000000000002</c:v>
                </c:pt>
                <c:pt idx="58">
                  <c:v>6.1181999999999999</c:v>
                </c:pt>
                <c:pt idx="59">
                  <c:v>5.0073999999999996</c:v>
                </c:pt>
                <c:pt idx="60">
                  <c:v>5.0122999999999998</c:v>
                </c:pt>
                <c:pt idx="61">
                  <c:v>4.4733000000000001</c:v>
                </c:pt>
                <c:pt idx="62">
                  <c:v>3.5053999999999998</c:v>
                </c:pt>
                <c:pt idx="63">
                  <c:v>5.7141999999999999</c:v>
                </c:pt>
                <c:pt idx="64">
                  <c:v>6.7291999999999996</c:v>
                </c:pt>
                <c:pt idx="65">
                  <c:v>7.8056000000000001</c:v>
                </c:pt>
                <c:pt idx="66">
                  <c:v>7.8480999999999996</c:v>
                </c:pt>
                <c:pt idx="67">
                  <c:v>8.7431000000000001</c:v>
                </c:pt>
                <c:pt idx="68">
                  <c:v>7.2461000000000002</c:v>
                </c:pt>
                <c:pt idx="69">
                  <c:v>3.7805</c:v>
                </c:pt>
                <c:pt idx="70">
                  <c:v>4.0633999999999997</c:v>
                </c:pt>
                <c:pt idx="71">
                  <c:v>5.0004999999999997</c:v>
                </c:pt>
                <c:pt idx="72">
                  <c:v>8.0185999999999993</c:v>
                </c:pt>
                <c:pt idx="73">
                  <c:v>10.1891</c:v>
                </c:pt>
                <c:pt idx="74">
                  <c:v>13.405099999999999</c:v>
                </c:pt>
                <c:pt idx="75">
                  <c:v>17.269500000000001</c:v>
                </c:pt>
                <c:pt idx="76">
                  <c:v>15.8713</c:v>
                </c:pt>
                <c:pt idx="77">
                  <c:v>15.391400000000001</c:v>
                </c:pt>
                <c:pt idx="78">
                  <c:v>16.563400000000001</c:v>
                </c:pt>
                <c:pt idx="79">
                  <c:v>15.0626</c:v>
                </c:pt>
                <c:pt idx="80">
                  <c:v>15.0778</c:v>
                </c:pt>
                <c:pt idx="81">
                  <c:v>15.709099999999999</c:v>
                </c:pt>
                <c:pt idx="82">
                  <c:v>12.182600000000001</c:v>
                </c:pt>
                <c:pt idx="83">
                  <c:v>12.209099999999999</c:v>
                </c:pt>
                <c:pt idx="84">
                  <c:v>12.329800000000001</c:v>
                </c:pt>
                <c:pt idx="85">
                  <c:v>8.7164000000000001</c:v>
                </c:pt>
                <c:pt idx="86">
                  <c:v>9.4456000000000007</c:v>
                </c:pt>
                <c:pt idx="87">
                  <c:v>8.2296999999999993</c:v>
                </c:pt>
              </c:numCache>
            </c:numRef>
          </c:val>
          <c:smooth val="0"/>
        </c:ser>
        <c:ser>
          <c:idx val="1"/>
          <c:order val="1"/>
          <c:spPr>
            <a:ln>
              <a:solidFill>
                <a:schemeClr val="tx1"/>
              </a:solidFill>
            </a:ln>
          </c:spPr>
          <c:marker>
            <c:symbol val="none"/>
          </c:marker>
          <c:cat>
            <c:numRef>
              <c:f>'fig. 4'!$D$2:$D$89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2000.2499999999998</c:v>
                </c:pt>
                <c:pt idx="70">
                  <c:v>2000.5000000000002</c:v>
                </c:pt>
                <c:pt idx="71">
                  <c:v>2000.75</c:v>
                </c:pt>
                <c:pt idx="72">
                  <c:v>2001</c:v>
                </c:pt>
                <c:pt idx="73">
                  <c:v>2001.2500000000002</c:v>
                </c:pt>
                <c:pt idx="74">
                  <c:v>2001.5</c:v>
                </c:pt>
                <c:pt idx="75">
                  <c:v>2001.75</c:v>
                </c:pt>
                <c:pt idx="76">
                  <c:v>2001.9999999999998</c:v>
                </c:pt>
                <c:pt idx="77">
                  <c:v>2002.25</c:v>
                </c:pt>
                <c:pt idx="78">
                  <c:v>2002.5</c:v>
                </c:pt>
                <c:pt idx="79">
                  <c:v>2002.7499999999998</c:v>
                </c:pt>
                <c:pt idx="80">
                  <c:v>2003</c:v>
                </c:pt>
                <c:pt idx="81">
                  <c:v>2003.25</c:v>
                </c:pt>
                <c:pt idx="82">
                  <c:v>2003.4999999999998</c:v>
                </c:pt>
                <c:pt idx="83">
                  <c:v>2003.7500000000002</c:v>
                </c:pt>
                <c:pt idx="84">
                  <c:v>2004</c:v>
                </c:pt>
                <c:pt idx="85">
                  <c:v>2004.2499999999998</c:v>
                </c:pt>
                <c:pt idx="86">
                  <c:v>2004.5000000000002</c:v>
                </c:pt>
                <c:pt idx="87">
                  <c:v>2004.75</c:v>
                </c:pt>
              </c:numCache>
            </c:numRef>
          </c:cat>
          <c:val>
            <c:numRef>
              <c:f>'fig. 4'!$G$2:$G$89</c:f>
              <c:numCache>
                <c:formatCode>General</c:formatCode>
                <c:ptCount val="88"/>
                <c:pt idx="1">
                  <c:v>10.8811</c:v>
                </c:pt>
                <c:pt idx="2">
                  <c:v>10.6899</c:v>
                </c:pt>
                <c:pt idx="3">
                  <c:v>4.4391999999999996</c:v>
                </c:pt>
                <c:pt idx="4">
                  <c:v>12.735900000000001</c:v>
                </c:pt>
                <c:pt idx="5">
                  <c:v>11.3849</c:v>
                </c:pt>
                <c:pt idx="6">
                  <c:v>10.2546</c:v>
                </c:pt>
                <c:pt idx="7">
                  <c:v>15.041399999999999</c:v>
                </c:pt>
                <c:pt idx="8">
                  <c:v>20.466100000000001</c:v>
                </c:pt>
                <c:pt idx="9">
                  <c:v>14.8469</c:v>
                </c:pt>
                <c:pt idx="10">
                  <c:v>17.895600000000002</c:v>
                </c:pt>
                <c:pt idx="11">
                  <c:v>10.525399999999999</c:v>
                </c:pt>
                <c:pt idx="12">
                  <c:v>10.3651</c:v>
                </c:pt>
                <c:pt idx="13">
                  <c:v>2.4758</c:v>
                </c:pt>
                <c:pt idx="14">
                  <c:v>4.3003</c:v>
                </c:pt>
                <c:pt idx="15">
                  <c:v>7.2446000000000002</c:v>
                </c:pt>
                <c:pt idx="16">
                  <c:v>6.5964</c:v>
                </c:pt>
                <c:pt idx="17">
                  <c:v>0.33529999999999999</c:v>
                </c:pt>
                <c:pt idx="18">
                  <c:v>3.8818999999999999</c:v>
                </c:pt>
                <c:pt idx="19">
                  <c:v>6.7103000000000002</c:v>
                </c:pt>
                <c:pt idx="20">
                  <c:v>23.111499999999999</c:v>
                </c:pt>
                <c:pt idx="21">
                  <c:v>12.353400000000001</c:v>
                </c:pt>
                <c:pt idx="22">
                  <c:v>4.9227999999999996</c:v>
                </c:pt>
                <c:pt idx="23">
                  <c:v>0.89380000000000004</c:v>
                </c:pt>
                <c:pt idx="24">
                  <c:v>1.1647000000000001</c:v>
                </c:pt>
                <c:pt idx="25">
                  <c:v>0.3241</c:v>
                </c:pt>
                <c:pt idx="26">
                  <c:v>5.3822999999999999</c:v>
                </c:pt>
                <c:pt idx="27">
                  <c:v>-3.8138000000000001</c:v>
                </c:pt>
                <c:pt idx="28">
                  <c:v>-0.03</c:v>
                </c:pt>
                <c:pt idx="29">
                  <c:v>-4.2609000000000004</c:v>
                </c:pt>
                <c:pt idx="30">
                  <c:v>2.1576</c:v>
                </c:pt>
                <c:pt idx="31">
                  <c:v>1.3764000000000001</c:v>
                </c:pt>
                <c:pt idx="32">
                  <c:v>1.133</c:v>
                </c:pt>
                <c:pt idx="33">
                  <c:v>2.9268000000000001</c:v>
                </c:pt>
                <c:pt idx="34">
                  <c:v>9.7254000000000005</c:v>
                </c:pt>
                <c:pt idx="35">
                  <c:v>10.411300000000001</c:v>
                </c:pt>
                <c:pt idx="36">
                  <c:v>6.1820000000000004</c:v>
                </c:pt>
                <c:pt idx="37">
                  <c:v>4.3330000000000002</c:v>
                </c:pt>
                <c:pt idx="38">
                  <c:v>16.251799999999999</c:v>
                </c:pt>
                <c:pt idx="39">
                  <c:v>9.968</c:v>
                </c:pt>
                <c:pt idx="40">
                  <c:v>-0.73060000000000003</c:v>
                </c:pt>
                <c:pt idx="41">
                  <c:v>13.2554</c:v>
                </c:pt>
                <c:pt idx="42">
                  <c:v>4.3761000000000001</c:v>
                </c:pt>
                <c:pt idx="43">
                  <c:v>3.1945000000000001</c:v>
                </c:pt>
                <c:pt idx="44">
                  <c:v>2.4659</c:v>
                </c:pt>
                <c:pt idx="45">
                  <c:v>6.8776000000000002</c:v>
                </c:pt>
                <c:pt idx="46">
                  <c:v>9.2222000000000008</c:v>
                </c:pt>
                <c:pt idx="47">
                  <c:v>12.350199999999999</c:v>
                </c:pt>
                <c:pt idx="48">
                  <c:v>9.4563000000000006</c:v>
                </c:pt>
                <c:pt idx="49">
                  <c:v>11.4086</c:v>
                </c:pt>
                <c:pt idx="50">
                  <c:v>4.3669000000000002</c:v>
                </c:pt>
                <c:pt idx="51">
                  <c:v>-2.5990000000000002</c:v>
                </c:pt>
                <c:pt idx="52">
                  <c:v>-0.75560000000000005</c:v>
                </c:pt>
                <c:pt idx="53">
                  <c:v>-2.5608</c:v>
                </c:pt>
                <c:pt idx="54">
                  <c:v>1.7246999999999999</c:v>
                </c:pt>
                <c:pt idx="55">
                  <c:v>4.0168999999999997</c:v>
                </c:pt>
                <c:pt idx="56">
                  <c:v>4.2454999999999998</c:v>
                </c:pt>
                <c:pt idx="57">
                  <c:v>3.4051999999999998</c:v>
                </c:pt>
                <c:pt idx="58">
                  <c:v>6.3689</c:v>
                </c:pt>
                <c:pt idx="59">
                  <c:v>3.8660999999999999</c:v>
                </c:pt>
                <c:pt idx="60">
                  <c:v>1.3393999999999999</c:v>
                </c:pt>
                <c:pt idx="61">
                  <c:v>1.0263</c:v>
                </c:pt>
                <c:pt idx="62">
                  <c:v>1.6143000000000001</c:v>
                </c:pt>
                <c:pt idx="63">
                  <c:v>4.7399999999999998E-2</c:v>
                </c:pt>
                <c:pt idx="64">
                  <c:v>-7.1905000000000001</c:v>
                </c:pt>
                <c:pt idx="65">
                  <c:v>-3.4148000000000001</c:v>
                </c:pt>
                <c:pt idx="66">
                  <c:v>-0.45029999999999998</c:v>
                </c:pt>
                <c:pt idx="67">
                  <c:v>2.4356</c:v>
                </c:pt>
                <c:pt idx="68">
                  <c:v>0.48530000000000001</c:v>
                </c:pt>
                <c:pt idx="69">
                  <c:v>-0.06</c:v>
                </c:pt>
                <c:pt idx="70">
                  <c:v>2.3693</c:v>
                </c:pt>
                <c:pt idx="71">
                  <c:v>-2.4859</c:v>
                </c:pt>
                <c:pt idx="72">
                  <c:v>-8.2985000000000007</c:v>
                </c:pt>
                <c:pt idx="73">
                  <c:v>-4.2988</c:v>
                </c:pt>
                <c:pt idx="74">
                  <c:v>-1.6426000000000001</c:v>
                </c:pt>
                <c:pt idx="75">
                  <c:v>3.7911999999999999</c:v>
                </c:pt>
                <c:pt idx="76">
                  <c:v>3.5871</c:v>
                </c:pt>
                <c:pt idx="77">
                  <c:v>11.0144</c:v>
                </c:pt>
                <c:pt idx="78">
                  <c:v>16.206700000000001</c:v>
                </c:pt>
                <c:pt idx="79">
                  <c:v>7.4024999999999999</c:v>
                </c:pt>
                <c:pt idx="80">
                  <c:v>-4.1908000000000003</c:v>
                </c:pt>
                <c:pt idx="81">
                  <c:v>-2.6198000000000001</c:v>
                </c:pt>
                <c:pt idx="82">
                  <c:v>-2.0602</c:v>
                </c:pt>
                <c:pt idx="83">
                  <c:v>-3.2000999999999999</c:v>
                </c:pt>
                <c:pt idx="84">
                  <c:v>-0.95789999999999997</c:v>
                </c:pt>
                <c:pt idx="85">
                  <c:v>3.7410999999999999</c:v>
                </c:pt>
                <c:pt idx="86">
                  <c:v>0.33100000000000002</c:v>
                </c:pt>
                <c:pt idx="87">
                  <c:v>6.2942</c:v>
                </c:pt>
              </c:numCache>
            </c:numRef>
          </c:val>
          <c:smooth val="0"/>
        </c:ser>
        <c:ser>
          <c:idx val="2"/>
          <c:order val="2"/>
          <c:spPr>
            <a:ln w="12700">
              <a:solidFill>
                <a:schemeClr val="bg1">
                  <a:lumMod val="75000"/>
                </a:schemeClr>
              </a:solidFill>
            </a:ln>
          </c:spPr>
          <c:marker>
            <c:symbol val="none"/>
          </c:marker>
          <c:val>
            <c:numRef>
              <c:f>'fig. 4'!$J$2:$J$89</c:f>
              <c:numCache>
                <c:formatCode>General</c:formatCode>
                <c:ptCount val="88"/>
                <c:pt idx="1">
                  <c:v>-9.0817499999999995</c:v>
                </c:pt>
                <c:pt idx="2">
                  <c:v>-13.63655</c:v>
                </c:pt>
                <c:pt idx="3">
                  <c:v>-22.742599999999999</c:v>
                </c:pt>
                <c:pt idx="4">
                  <c:v>-5.2479499999999977</c:v>
                </c:pt>
                <c:pt idx="5">
                  <c:v>4.2620500000000003</c:v>
                </c:pt>
                <c:pt idx="6">
                  <c:v>9.1202500000000004</c:v>
                </c:pt>
                <c:pt idx="7">
                  <c:v>34.228200000000001</c:v>
                </c:pt>
                <c:pt idx="8">
                  <c:v>19.880175000000001</c:v>
                </c:pt>
                <c:pt idx="9">
                  <c:v>25.577575</c:v>
                </c:pt>
                <c:pt idx="10">
                  <c:v>43.017974999999993</c:v>
                </c:pt>
                <c:pt idx="11">
                  <c:v>26.757449999999999</c:v>
                </c:pt>
                <c:pt idx="12">
                  <c:v>27.383824999999998</c:v>
                </c:pt>
                <c:pt idx="13">
                  <c:v>17.708774999999996</c:v>
                </c:pt>
                <c:pt idx="14">
                  <c:v>-0.62037500000000034</c:v>
                </c:pt>
                <c:pt idx="15">
                  <c:v>-4.8910500000000008</c:v>
                </c:pt>
                <c:pt idx="16">
                  <c:v>-15.49995</c:v>
                </c:pt>
                <c:pt idx="17">
                  <c:v>-10.867450000000002</c:v>
                </c:pt>
                <c:pt idx="18">
                  <c:v>-7.0253499999999978</c:v>
                </c:pt>
                <c:pt idx="19">
                  <c:v>-0.69697499999999912</c:v>
                </c:pt>
                <c:pt idx="20">
                  <c:v>10.6165</c:v>
                </c:pt>
                <c:pt idx="21">
                  <c:v>1.6764000000000001</c:v>
                </c:pt>
                <c:pt idx="22">
                  <c:v>-1.4801</c:v>
                </c:pt>
                <c:pt idx="23">
                  <c:v>8.7307500000000005</c:v>
                </c:pt>
                <c:pt idx="24">
                  <c:v>6.6222249999999994</c:v>
                </c:pt>
                <c:pt idx="25">
                  <c:v>11.00705</c:v>
                </c:pt>
                <c:pt idx="26">
                  <c:v>5.1900750000000002</c:v>
                </c:pt>
                <c:pt idx="27">
                  <c:v>-2.7021750000000004</c:v>
                </c:pt>
                <c:pt idx="28">
                  <c:v>-4.4586750000000004</c:v>
                </c:pt>
                <c:pt idx="29">
                  <c:v>-2.3067750000000009</c:v>
                </c:pt>
                <c:pt idx="30">
                  <c:v>4.8834999999999997</c:v>
                </c:pt>
                <c:pt idx="31">
                  <c:v>1.6039749999999999</c:v>
                </c:pt>
                <c:pt idx="32">
                  <c:v>12.53955</c:v>
                </c:pt>
                <c:pt idx="33">
                  <c:v>13.169525</c:v>
                </c:pt>
                <c:pt idx="34">
                  <c:v>7.7721000000000009</c:v>
                </c:pt>
                <c:pt idx="35">
                  <c:v>11.383725</c:v>
                </c:pt>
                <c:pt idx="36">
                  <c:v>11.372925</c:v>
                </c:pt>
                <c:pt idx="37">
                  <c:v>4.1345500000000008</c:v>
                </c:pt>
                <c:pt idx="38">
                  <c:v>15.033674999999999</c:v>
                </c:pt>
                <c:pt idx="39">
                  <c:v>18.032625000000003</c:v>
                </c:pt>
                <c:pt idx="40">
                  <c:v>15.999699999999999</c:v>
                </c:pt>
                <c:pt idx="41">
                  <c:v>13.294325000000001</c:v>
                </c:pt>
                <c:pt idx="42">
                  <c:v>-1.0962499999999995</c:v>
                </c:pt>
                <c:pt idx="43">
                  <c:v>-10.5863</c:v>
                </c:pt>
                <c:pt idx="44">
                  <c:v>-17.270699999999998</c:v>
                </c:pt>
                <c:pt idx="45">
                  <c:v>-13.98785</c:v>
                </c:pt>
                <c:pt idx="46">
                  <c:v>-0.16442500000000049</c:v>
                </c:pt>
                <c:pt idx="47">
                  <c:v>13.8264</c:v>
                </c:pt>
                <c:pt idx="48">
                  <c:v>15.796549999999998</c:v>
                </c:pt>
                <c:pt idx="49">
                  <c:v>21.986525</c:v>
                </c:pt>
                <c:pt idx="50">
                  <c:v>8.943125000000002</c:v>
                </c:pt>
                <c:pt idx="51">
                  <c:v>-3.2096999999999998</c:v>
                </c:pt>
                <c:pt idx="52">
                  <c:v>-3.2575249999999998</c:v>
                </c:pt>
                <c:pt idx="53">
                  <c:v>-6.0818499999999993</c:v>
                </c:pt>
                <c:pt idx="54">
                  <c:v>-3.3628499999999995</c:v>
                </c:pt>
                <c:pt idx="55">
                  <c:v>3.6979500000000001</c:v>
                </c:pt>
                <c:pt idx="56">
                  <c:v>6.8943500000000002</c:v>
                </c:pt>
                <c:pt idx="57">
                  <c:v>7.7282250000000001</c:v>
                </c:pt>
                <c:pt idx="58">
                  <c:v>13.109475</c:v>
                </c:pt>
                <c:pt idx="59">
                  <c:v>10.327999999999999</c:v>
                </c:pt>
                <c:pt idx="60">
                  <c:v>15.704499999999999</c:v>
                </c:pt>
                <c:pt idx="61">
                  <c:v>8.1371749999999992</c:v>
                </c:pt>
                <c:pt idx="62">
                  <c:v>1.1725249999999985</c:v>
                </c:pt>
                <c:pt idx="63">
                  <c:v>-5.1189750000000007</c:v>
                </c:pt>
                <c:pt idx="64">
                  <c:v>-16.608699999999999</c:v>
                </c:pt>
                <c:pt idx="65">
                  <c:v>-15.453075</c:v>
                </c:pt>
                <c:pt idx="66">
                  <c:v>-3.8629250000000006</c:v>
                </c:pt>
                <c:pt idx="67">
                  <c:v>0.64685000000000015</c:v>
                </c:pt>
                <c:pt idx="68">
                  <c:v>4.6030750000000005</c:v>
                </c:pt>
                <c:pt idx="69">
                  <c:v>13.533050000000001</c:v>
                </c:pt>
                <c:pt idx="70">
                  <c:v>8.9097000000000008</c:v>
                </c:pt>
                <c:pt idx="71">
                  <c:v>5.0805249999999997</c:v>
                </c:pt>
                <c:pt idx="72">
                  <c:v>10.634824999999999</c:v>
                </c:pt>
                <c:pt idx="73">
                  <c:v>9.6775000000000055E-2</c:v>
                </c:pt>
                <c:pt idx="74">
                  <c:v>-2.8472</c:v>
                </c:pt>
                <c:pt idx="75">
                  <c:v>7.7758000000000003</c:v>
                </c:pt>
                <c:pt idx="76">
                  <c:v>11.299675000000001</c:v>
                </c:pt>
                <c:pt idx="77">
                  <c:v>15.835699999999999</c:v>
                </c:pt>
                <c:pt idx="78">
                  <c:v>19.015875000000001</c:v>
                </c:pt>
                <c:pt idx="79">
                  <c:v>16.412600000000001</c:v>
                </c:pt>
                <c:pt idx="80">
                  <c:v>2.1781500000000005</c:v>
                </c:pt>
                <c:pt idx="81">
                  <c:v>0.13482500000000086</c:v>
                </c:pt>
                <c:pt idx="82">
                  <c:v>3.5980750000000006</c:v>
                </c:pt>
                <c:pt idx="83">
                  <c:v>-6.2445750000000002</c:v>
                </c:pt>
                <c:pt idx="84">
                  <c:v>1.8666499999999999</c:v>
                </c:pt>
                <c:pt idx="85">
                  <c:v>4.9020666666666664</c:v>
                </c:pt>
                <c:pt idx="86">
                  <c:v>-1.6714500000000001</c:v>
                </c:pt>
                <c:pt idx="87">
                  <c:v>18.988800000000001</c:v>
                </c:pt>
              </c:numCache>
            </c:numRef>
          </c:val>
          <c:smooth val="0"/>
        </c:ser>
        <c:dLbls>
          <c:showLegendKey val="0"/>
          <c:showVal val="0"/>
          <c:showCatName val="0"/>
          <c:showSerName val="0"/>
          <c:showPercent val="0"/>
          <c:showBubbleSize val="0"/>
        </c:dLbls>
        <c:smooth val="0"/>
        <c:axId val="105169328"/>
        <c:axId val="105171288"/>
      </c:lineChart>
      <c:catAx>
        <c:axId val="105169328"/>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105171288"/>
        <c:crosses val="autoZero"/>
        <c:auto val="1"/>
        <c:lblAlgn val="ctr"/>
        <c:lblOffset val="100"/>
        <c:tickLblSkip val="20"/>
        <c:tickMarkSkip val="4"/>
        <c:noMultiLvlLbl val="0"/>
      </c:catAx>
      <c:valAx>
        <c:axId val="105171288"/>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105169328"/>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Garamond" pitchFamily="18" charset="0"/>
              </a:defRPr>
            </a:pPr>
            <a:r>
              <a:rPr lang="en-US" sz="1200">
                <a:latin typeface="Garamond" pitchFamily="18" charset="0"/>
              </a:rPr>
              <a:t>10-year/1-quarter term spread and term premium</a:t>
            </a:r>
          </a:p>
        </c:rich>
      </c:tx>
      <c:layout/>
      <c:overlay val="1"/>
    </c:title>
    <c:autoTitleDeleted val="0"/>
    <c:plotArea>
      <c:layout/>
      <c:lineChart>
        <c:grouping val="standard"/>
        <c:varyColors val="0"/>
        <c:ser>
          <c:idx val="0"/>
          <c:order val="0"/>
          <c:tx>
            <c:strRef>
              <c:f>'fig. 4'!$E$1</c:f>
              <c:strCache>
                <c:ptCount val="1"/>
                <c:pt idx="0">
                  <c:v>TP</c:v>
                </c:pt>
              </c:strCache>
            </c:strRef>
          </c:tx>
          <c:spPr>
            <a:ln>
              <a:solidFill>
                <a:schemeClr val="bg1">
                  <a:lumMod val="50000"/>
                </a:schemeClr>
              </a:solidFill>
            </a:ln>
          </c:spPr>
          <c:marker>
            <c:symbol val="none"/>
          </c:marker>
          <c:cat>
            <c:numRef>
              <c:f>'fig. 4'!$D$2:$D$89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2000.2499999999998</c:v>
                </c:pt>
                <c:pt idx="70">
                  <c:v>2000.5000000000002</c:v>
                </c:pt>
                <c:pt idx="71">
                  <c:v>2000.75</c:v>
                </c:pt>
                <c:pt idx="72">
                  <c:v>2001</c:v>
                </c:pt>
                <c:pt idx="73">
                  <c:v>2001.2500000000002</c:v>
                </c:pt>
                <c:pt idx="74">
                  <c:v>2001.5</c:v>
                </c:pt>
                <c:pt idx="75">
                  <c:v>2001.75</c:v>
                </c:pt>
                <c:pt idx="76">
                  <c:v>2001.9999999999998</c:v>
                </c:pt>
                <c:pt idx="77">
                  <c:v>2002.25</c:v>
                </c:pt>
                <c:pt idx="78">
                  <c:v>2002.5</c:v>
                </c:pt>
                <c:pt idx="79">
                  <c:v>2002.7499999999998</c:v>
                </c:pt>
                <c:pt idx="80">
                  <c:v>2003</c:v>
                </c:pt>
                <c:pt idx="81">
                  <c:v>2003.25</c:v>
                </c:pt>
                <c:pt idx="82">
                  <c:v>2003.4999999999998</c:v>
                </c:pt>
                <c:pt idx="83">
                  <c:v>2003.7500000000002</c:v>
                </c:pt>
                <c:pt idx="84">
                  <c:v>2004</c:v>
                </c:pt>
                <c:pt idx="85">
                  <c:v>2004.2499999999998</c:v>
                </c:pt>
                <c:pt idx="86">
                  <c:v>2004.5000000000002</c:v>
                </c:pt>
                <c:pt idx="87">
                  <c:v>2004.75</c:v>
                </c:pt>
              </c:numCache>
            </c:numRef>
          </c:cat>
          <c:val>
            <c:numRef>
              <c:f>'fig. 4'!$E$2:$E$89</c:f>
              <c:numCache>
                <c:formatCode>General</c:formatCode>
                <c:ptCount val="88"/>
                <c:pt idx="1">
                  <c:v>1.4800000000000001E-2</c:v>
                </c:pt>
                <c:pt idx="2">
                  <c:v>-1.4388000000000001</c:v>
                </c:pt>
                <c:pt idx="3">
                  <c:v>-0.61719999999999997</c:v>
                </c:pt>
                <c:pt idx="4">
                  <c:v>-0.12609999999999999</c:v>
                </c:pt>
                <c:pt idx="5">
                  <c:v>-0.52400000000000002</c:v>
                </c:pt>
                <c:pt idx="6">
                  <c:v>0.45050000000000001</c:v>
                </c:pt>
                <c:pt idx="7">
                  <c:v>0.51219999999999999</c:v>
                </c:pt>
                <c:pt idx="8">
                  <c:v>1.1265000000000001</c:v>
                </c:pt>
                <c:pt idx="9">
                  <c:v>1.4919</c:v>
                </c:pt>
                <c:pt idx="10">
                  <c:v>1.282</c:v>
                </c:pt>
                <c:pt idx="11">
                  <c:v>2.1728999999999998</c:v>
                </c:pt>
                <c:pt idx="12">
                  <c:v>1.3573999999999999</c:v>
                </c:pt>
                <c:pt idx="13">
                  <c:v>0.15679999999999999</c:v>
                </c:pt>
                <c:pt idx="14">
                  <c:v>0.59330000000000005</c:v>
                </c:pt>
                <c:pt idx="15">
                  <c:v>1.444</c:v>
                </c:pt>
                <c:pt idx="16">
                  <c:v>1.448</c:v>
                </c:pt>
                <c:pt idx="17">
                  <c:v>0.69750000000000001</c:v>
                </c:pt>
                <c:pt idx="18">
                  <c:v>1.2175</c:v>
                </c:pt>
                <c:pt idx="19">
                  <c:v>2.7686999999999999</c:v>
                </c:pt>
                <c:pt idx="20">
                  <c:v>2.6541000000000001</c:v>
                </c:pt>
                <c:pt idx="21">
                  <c:v>2.1922999999999999</c:v>
                </c:pt>
                <c:pt idx="22">
                  <c:v>1.6903999999999999</c:v>
                </c:pt>
                <c:pt idx="23">
                  <c:v>2.0628000000000002</c:v>
                </c:pt>
                <c:pt idx="24">
                  <c:v>1.2018</c:v>
                </c:pt>
                <c:pt idx="25">
                  <c:v>1.0482</c:v>
                </c:pt>
                <c:pt idx="26">
                  <c:v>1.8597999999999999</c:v>
                </c:pt>
                <c:pt idx="27">
                  <c:v>1.9722999999999999</c:v>
                </c:pt>
                <c:pt idx="28">
                  <c:v>1.1505000000000001</c:v>
                </c:pt>
                <c:pt idx="29">
                  <c:v>1.0530999999999999</c:v>
                </c:pt>
                <c:pt idx="30">
                  <c:v>1.8173999999999999</c:v>
                </c:pt>
                <c:pt idx="31">
                  <c:v>2.4954000000000001</c:v>
                </c:pt>
                <c:pt idx="32">
                  <c:v>2.6160000000000001</c:v>
                </c:pt>
                <c:pt idx="33">
                  <c:v>2.8889999999999998</c:v>
                </c:pt>
                <c:pt idx="34">
                  <c:v>2.8613</c:v>
                </c:pt>
                <c:pt idx="35">
                  <c:v>3.0844999999999998</c:v>
                </c:pt>
                <c:pt idx="36">
                  <c:v>3.0316000000000001</c:v>
                </c:pt>
                <c:pt idx="37">
                  <c:v>3.0476000000000001</c:v>
                </c:pt>
                <c:pt idx="38">
                  <c:v>4.0612000000000004</c:v>
                </c:pt>
                <c:pt idx="39">
                  <c:v>3.3178999999999998</c:v>
                </c:pt>
                <c:pt idx="40">
                  <c:v>3.4716999999999998</c:v>
                </c:pt>
                <c:pt idx="41">
                  <c:v>3.5024999999999999</c:v>
                </c:pt>
                <c:pt idx="42">
                  <c:v>2.8982000000000001</c:v>
                </c:pt>
                <c:pt idx="43">
                  <c:v>2.448</c:v>
                </c:pt>
                <c:pt idx="44">
                  <c:v>2.8016000000000001</c:v>
                </c:pt>
                <c:pt idx="45">
                  <c:v>2.0108000000000001</c:v>
                </c:pt>
                <c:pt idx="46">
                  <c:v>2.3889</c:v>
                </c:pt>
                <c:pt idx="47">
                  <c:v>1.9636</c:v>
                </c:pt>
                <c:pt idx="48">
                  <c:v>1.5317000000000001</c:v>
                </c:pt>
                <c:pt idx="49">
                  <c:v>1.8297000000000001</c:v>
                </c:pt>
                <c:pt idx="50">
                  <c:v>1.7124999999999999</c:v>
                </c:pt>
                <c:pt idx="51">
                  <c:v>1.9987999999999999</c:v>
                </c:pt>
                <c:pt idx="52">
                  <c:v>1.9084000000000001</c:v>
                </c:pt>
                <c:pt idx="53">
                  <c:v>1.7338</c:v>
                </c:pt>
                <c:pt idx="54">
                  <c:v>1.6335999999999999</c:v>
                </c:pt>
                <c:pt idx="55">
                  <c:v>2.2151999999999998</c:v>
                </c:pt>
                <c:pt idx="56">
                  <c:v>1.9650000000000001</c:v>
                </c:pt>
                <c:pt idx="57">
                  <c:v>2.3138999999999998</c:v>
                </c:pt>
                <c:pt idx="58">
                  <c:v>2.5390000000000001</c:v>
                </c:pt>
                <c:pt idx="59">
                  <c:v>2.2831000000000001</c:v>
                </c:pt>
                <c:pt idx="60">
                  <c:v>2.3142999999999998</c:v>
                </c:pt>
                <c:pt idx="61">
                  <c:v>2.0992999999999999</c:v>
                </c:pt>
                <c:pt idx="62">
                  <c:v>1.9413</c:v>
                </c:pt>
                <c:pt idx="63">
                  <c:v>2.3603000000000001</c:v>
                </c:pt>
                <c:pt idx="64">
                  <c:v>2.61</c:v>
                </c:pt>
                <c:pt idx="65">
                  <c:v>2.8530000000000002</c:v>
                </c:pt>
                <c:pt idx="66">
                  <c:v>2.8715999999999999</c:v>
                </c:pt>
                <c:pt idx="67">
                  <c:v>3.1137000000000001</c:v>
                </c:pt>
                <c:pt idx="68">
                  <c:v>2.7538999999999998</c:v>
                </c:pt>
                <c:pt idx="69">
                  <c:v>1.9574</c:v>
                </c:pt>
                <c:pt idx="70">
                  <c:v>2.1320000000000001</c:v>
                </c:pt>
                <c:pt idx="71">
                  <c:v>2.3595000000000002</c:v>
                </c:pt>
                <c:pt idx="72">
                  <c:v>3.0146000000000002</c:v>
                </c:pt>
                <c:pt idx="73">
                  <c:v>3.3441000000000001</c:v>
                </c:pt>
                <c:pt idx="74">
                  <c:v>4.2230999999999996</c:v>
                </c:pt>
                <c:pt idx="75">
                  <c:v>5.0350000000000001</c:v>
                </c:pt>
                <c:pt idx="76">
                  <c:v>4.6250999999999998</c:v>
                </c:pt>
                <c:pt idx="77">
                  <c:v>4.6098999999999997</c:v>
                </c:pt>
                <c:pt idx="78">
                  <c:v>4.9202000000000004</c:v>
                </c:pt>
                <c:pt idx="79">
                  <c:v>4.4783999999999997</c:v>
                </c:pt>
                <c:pt idx="80">
                  <c:v>4.4691999999999998</c:v>
                </c:pt>
                <c:pt idx="81">
                  <c:v>4.6382000000000003</c:v>
                </c:pt>
                <c:pt idx="82">
                  <c:v>3.6945999999999999</c:v>
                </c:pt>
                <c:pt idx="83">
                  <c:v>3.8485999999999998</c:v>
                </c:pt>
                <c:pt idx="84">
                  <c:v>3.9586999999999999</c:v>
                </c:pt>
                <c:pt idx="85">
                  <c:v>2.9655999999999998</c:v>
                </c:pt>
                <c:pt idx="86">
                  <c:v>3.3111000000000002</c:v>
                </c:pt>
                <c:pt idx="87">
                  <c:v>3.0406</c:v>
                </c:pt>
              </c:numCache>
            </c:numRef>
          </c:val>
          <c:smooth val="0"/>
        </c:ser>
        <c:ser>
          <c:idx val="1"/>
          <c:order val="1"/>
          <c:tx>
            <c:strRef>
              <c:f>'fig. 4'!$F$1</c:f>
              <c:strCache>
                <c:ptCount val="1"/>
                <c:pt idx="0">
                  <c:v>TS</c:v>
                </c:pt>
              </c:strCache>
            </c:strRef>
          </c:tx>
          <c:spPr>
            <a:ln>
              <a:solidFill>
                <a:schemeClr val="tx1"/>
              </a:solidFill>
            </a:ln>
          </c:spPr>
          <c:marker>
            <c:symbol val="none"/>
          </c:marker>
          <c:cat>
            <c:numRef>
              <c:f>'fig. 4'!$D$2:$D$89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2000.2499999999998</c:v>
                </c:pt>
                <c:pt idx="70">
                  <c:v>2000.5000000000002</c:v>
                </c:pt>
                <c:pt idx="71">
                  <c:v>2000.75</c:v>
                </c:pt>
                <c:pt idx="72">
                  <c:v>2001</c:v>
                </c:pt>
                <c:pt idx="73">
                  <c:v>2001.2500000000002</c:v>
                </c:pt>
                <c:pt idx="74">
                  <c:v>2001.5</c:v>
                </c:pt>
                <c:pt idx="75">
                  <c:v>2001.75</c:v>
                </c:pt>
                <c:pt idx="76">
                  <c:v>2001.9999999999998</c:v>
                </c:pt>
                <c:pt idx="77">
                  <c:v>2002.25</c:v>
                </c:pt>
                <c:pt idx="78">
                  <c:v>2002.5</c:v>
                </c:pt>
                <c:pt idx="79">
                  <c:v>2002.7499999999998</c:v>
                </c:pt>
                <c:pt idx="80">
                  <c:v>2003</c:v>
                </c:pt>
                <c:pt idx="81">
                  <c:v>2003.25</c:v>
                </c:pt>
                <c:pt idx="82">
                  <c:v>2003.4999999999998</c:v>
                </c:pt>
                <c:pt idx="83">
                  <c:v>2003.7500000000002</c:v>
                </c:pt>
                <c:pt idx="84">
                  <c:v>2004</c:v>
                </c:pt>
                <c:pt idx="85">
                  <c:v>2004.2499999999998</c:v>
                </c:pt>
                <c:pt idx="86">
                  <c:v>2004.5000000000002</c:v>
                </c:pt>
                <c:pt idx="87">
                  <c:v>2004.75</c:v>
                </c:pt>
              </c:numCache>
            </c:numRef>
          </c:cat>
          <c:val>
            <c:numRef>
              <c:f>'fig. 4'!$F$2:$F$89</c:f>
              <c:numCache>
                <c:formatCode>General</c:formatCode>
                <c:ptCount val="88"/>
                <c:pt idx="1">
                  <c:v>2.3589000000000002</c:v>
                </c:pt>
                <c:pt idx="2">
                  <c:v>1.4556</c:v>
                </c:pt>
                <c:pt idx="3">
                  <c:v>2.6650999999999998</c:v>
                </c:pt>
                <c:pt idx="4">
                  <c:v>2.5364</c:v>
                </c:pt>
                <c:pt idx="5">
                  <c:v>2.2827000000000002</c:v>
                </c:pt>
                <c:pt idx="6">
                  <c:v>2.7864</c:v>
                </c:pt>
                <c:pt idx="7">
                  <c:v>2.9297</c:v>
                </c:pt>
                <c:pt idx="8">
                  <c:v>3.2414000000000001</c:v>
                </c:pt>
                <c:pt idx="9">
                  <c:v>3.5764999999999998</c:v>
                </c:pt>
                <c:pt idx="10">
                  <c:v>2.8452000000000002</c:v>
                </c:pt>
                <c:pt idx="11">
                  <c:v>3.0876000000000001</c:v>
                </c:pt>
                <c:pt idx="12">
                  <c:v>2.0619999999999998</c:v>
                </c:pt>
                <c:pt idx="13">
                  <c:v>1.2581</c:v>
                </c:pt>
                <c:pt idx="14">
                  <c:v>1.8641000000000001</c:v>
                </c:pt>
                <c:pt idx="15">
                  <c:v>2.5411000000000001</c:v>
                </c:pt>
                <c:pt idx="16">
                  <c:v>1.8548</c:v>
                </c:pt>
                <c:pt idx="17">
                  <c:v>2.1114999999999999</c:v>
                </c:pt>
                <c:pt idx="18">
                  <c:v>2.2934000000000001</c:v>
                </c:pt>
                <c:pt idx="19">
                  <c:v>4.2854999999999999</c:v>
                </c:pt>
                <c:pt idx="20">
                  <c:v>3.1987999999999999</c:v>
                </c:pt>
                <c:pt idx="21">
                  <c:v>2.6638999999999999</c:v>
                </c:pt>
                <c:pt idx="22">
                  <c:v>1.7768999999999999</c:v>
                </c:pt>
                <c:pt idx="23">
                  <c:v>1.3513999999999999</c:v>
                </c:pt>
                <c:pt idx="24">
                  <c:v>0.41639999999999999</c:v>
                </c:pt>
                <c:pt idx="25">
                  <c:v>0.46689999999999998</c:v>
                </c:pt>
                <c:pt idx="26">
                  <c:v>0.10929999999999999</c:v>
                </c:pt>
                <c:pt idx="27">
                  <c:v>0.30330000000000001</c:v>
                </c:pt>
                <c:pt idx="28">
                  <c:v>-5.3E-3</c:v>
                </c:pt>
                <c:pt idx="29">
                  <c:v>0.60099999999999998</c:v>
                </c:pt>
                <c:pt idx="30">
                  <c:v>0.72729999999999995</c:v>
                </c:pt>
                <c:pt idx="31">
                  <c:v>1.4853000000000001</c:v>
                </c:pt>
                <c:pt idx="32">
                  <c:v>1.9043000000000001</c:v>
                </c:pt>
                <c:pt idx="33">
                  <c:v>2.5680999999999998</c:v>
                </c:pt>
                <c:pt idx="34">
                  <c:v>2.7551999999999999</c:v>
                </c:pt>
                <c:pt idx="35">
                  <c:v>2.7806000000000002</c:v>
                </c:pt>
                <c:pt idx="36">
                  <c:v>3.2231999999999998</c:v>
                </c:pt>
                <c:pt idx="37">
                  <c:v>3.9184000000000001</c:v>
                </c:pt>
                <c:pt idx="38">
                  <c:v>4.3227000000000002</c:v>
                </c:pt>
                <c:pt idx="39">
                  <c:v>3.8843999999999999</c:v>
                </c:pt>
                <c:pt idx="40">
                  <c:v>4.1536999999999997</c:v>
                </c:pt>
                <c:pt idx="41">
                  <c:v>3.6019000000000001</c:v>
                </c:pt>
                <c:pt idx="42">
                  <c:v>3.0354999999999999</c:v>
                </c:pt>
                <c:pt idx="43">
                  <c:v>2.5476999999999999</c:v>
                </c:pt>
                <c:pt idx="44">
                  <c:v>3.0712000000000002</c:v>
                </c:pt>
                <c:pt idx="45">
                  <c:v>3.0466000000000002</c:v>
                </c:pt>
                <c:pt idx="46">
                  <c:v>3.1533000000000002</c:v>
                </c:pt>
                <c:pt idx="47">
                  <c:v>2.5750999999999999</c:v>
                </c:pt>
                <c:pt idx="48">
                  <c:v>1.8655999999999999</c:v>
                </c:pt>
                <c:pt idx="49">
                  <c:v>1.4693000000000001</c:v>
                </c:pt>
                <c:pt idx="50">
                  <c:v>0.78859999999999997</c:v>
                </c:pt>
                <c:pt idx="51">
                  <c:v>0.82669999999999999</c:v>
                </c:pt>
                <c:pt idx="52">
                  <c:v>0.6845</c:v>
                </c:pt>
                <c:pt idx="53">
                  <c:v>1.3467</c:v>
                </c:pt>
                <c:pt idx="54">
                  <c:v>1.4553</c:v>
                </c:pt>
                <c:pt idx="55">
                  <c:v>1.5804</c:v>
                </c:pt>
                <c:pt idx="56">
                  <c:v>1.3151999999999999</c:v>
                </c:pt>
                <c:pt idx="57">
                  <c:v>1.6737</c:v>
                </c:pt>
                <c:pt idx="58">
                  <c:v>1.3085</c:v>
                </c:pt>
                <c:pt idx="59">
                  <c:v>0.97299999999999998</c:v>
                </c:pt>
                <c:pt idx="60">
                  <c:v>0.62970000000000004</c:v>
                </c:pt>
                <c:pt idx="61">
                  <c:v>0.76970000000000005</c:v>
                </c:pt>
                <c:pt idx="62">
                  <c:v>0.50260000000000005</c:v>
                </c:pt>
                <c:pt idx="63">
                  <c:v>0.29299999999999998</c:v>
                </c:pt>
                <c:pt idx="64">
                  <c:v>0.56640000000000001</c:v>
                </c:pt>
                <c:pt idx="65">
                  <c:v>1.1331</c:v>
                </c:pt>
                <c:pt idx="66">
                  <c:v>1.4256</c:v>
                </c:pt>
                <c:pt idx="67">
                  <c:v>1.3431</c:v>
                </c:pt>
                <c:pt idx="68">
                  <c:v>1.0669</c:v>
                </c:pt>
                <c:pt idx="69">
                  <c:v>0.39369999999999999</c:v>
                </c:pt>
                <c:pt idx="70">
                  <c:v>4.7000000000000002E-3</c:v>
                </c:pt>
                <c:pt idx="71">
                  <c:v>-0.29899999999999999</c:v>
                </c:pt>
                <c:pt idx="72">
                  <c:v>0.38479999999999998</c:v>
                </c:pt>
                <c:pt idx="73">
                  <c:v>1.4063000000000001</c:v>
                </c:pt>
                <c:pt idx="74">
                  <c:v>2.1720000000000002</c:v>
                </c:pt>
                <c:pt idx="75">
                  <c:v>2.9681999999999999</c:v>
                </c:pt>
                <c:pt idx="76">
                  <c:v>3.7526000000000002</c:v>
                </c:pt>
                <c:pt idx="77">
                  <c:v>4.0754000000000001</c:v>
                </c:pt>
                <c:pt idx="78">
                  <c:v>3.5339999999999998</c:v>
                </c:pt>
                <c:pt idx="79">
                  <c:v>2.7667000000000002</c:v>
                </c:pt>
                <c:pt idx="80">
                  <c:v>3.0807000000000002</c:v>
                </c:pt>
                <c:pt idx="81">
                  <c:v>3.1080999999999999</c:v>
                </c:pt>
                <c:pt idx="82">
                  <c:v>2.9239000000000002</c:v>
                </c:pt>
                <c:pt idx="83">
                  <c:v>3.3489</c:v>
                </c:pt>
                <c:pt idx="84">
                  <c:v>3.6463999999999999</c:v>
                </c:pt>
                <c:pt idx="85">
                  <c:v>3.2210999999999999</c:v>
                </c:pt>
                <c:pt idx="86">
                  <c:v>3.4083000000000001</c:v>
                </c:pt>
                <c:pt idx="87">
                  <c:v>2.5428000000000002</c:v>
                </c:pt>
              </c:numCache>
            </c:numRef>
          </c:val>
          <c:smooth val="0"/>
        </c:ser>
        <c:dLbls>
          <c:showLegendKey val="0"/>
          <c:showVal val="0"/>
          <c:showCatName val="0"/>
          <c:showSerName val="0"/>
          <c:showPercent val="0"/>
          <c:showBubbleSize val="0"/>
        </c:dLbls>
        <c:smooth val="0"/>
        <c:axId val="105170896"/>
        <c:axId val="105172072"/>
      </c:lineChart>
      <c:catAx>
        <c:axId val="105170896"/>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105172072"/>
        <c:crosses val="autoZero"/>
        <c:auto val="1"/>
        <c:lblAlgn val="ctr"/>
        <c:lblOffset val="100"/>
        <c:tickLblSkip val="20"/>
        <c:tickMarkSkip val="4"/>
        <c:noMultiLvlLbl val="0"/>
      </c:catAx>
      <c:valAx>
        <c:axId val="105172072"/>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105170896"/>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Real GDP growth</a:t>
            </a:r>
          </a:p>
        </c:rich>
      </c:tx>
      <c:layout/>
      <c:overlay val="1"/>
    </c:title>
    <c:autoTitleDeleted val="0"/>
    <c:plotArea>
      <c:layout/>
      <c:lineChart>
        <c:grouping val="standard"/>
        <c:varyColors val="0"/>
        <c:ser>
          <c:idx val="0"/>
          <c:order val="0"/>
          <c:spPr>
            <a:ln w="19050">
              <a:solidFill>
                <a:schemeClr val="tx1"/>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1'!$E$2:$E$89</c:f>
              <c:numCache>
                <c:formatCode>General</c:formatCode>
                <c:ptCount val="88"/>
                <c:pt idx="0">
                  <c:v>0.92749999999999999</c:v>
                </c:pt>
                <c:pt idx="1">
                  <c:v>1.9659</c:v>
                </c:pt>
                <c:pt idx="2">
                  <c:v>1.6761999999999999</c:v>
                </c:pt>
                <c:pt idx="3">
                  <c:v>1.7653000000000001</c:v>
                </c:pt>
                <c:pt idx="4">
                  <c:v>1.5314000000000001</c:v>
                </c:pt>
                <c:pt idx="5">
                  <c:v>1.4174</c:v>
                </c:pt>
                <c:pt idx="6">
                  <c:v>0.68530000000000002</c:v>
                </c:pt>
                <c:pt idx="7">
                  <c:v>0.55679999999999996</c:v>
                </c:pt>
                <c:pt idx="8">
                  <c:v>0.67510000000000003</c:v>
                </c:pt>
                <c:pt idx="9">
                  <c:v>0.65839999999999999</c:v>
                </c:pt>
                <c:pt idx="10">
                  <c:v>1.2237</c:v>
                </c:pt>
                <c:pt idx="11">
                  <c:v>0.50980000000000003</c:v>
                </c:pt>
                <c:pt idx="12">
                  <c:v>0.46160000000000001</c:v>
                </c:pt>
                <c:pt idx="13">
                  <c:v>0.15190000000000001</c:v>
                </c:pt>
                <c:pt idx="14">
                  <c:v>0.60740000000000005</c:v>
                </c:pt>
                <c:pt idx="15">
                  <c:v>0.15870000000000001</c:v>
                </c:pt>
                <c:pt idx="16">
                  <c:v>0.36159999999999998</c:v>
                </c:pt>
                <c:pt idx="17">
                  <c:v>0.81230000000000002</c:v>
                </c:pt>
                <c:pt idx="18">
                  <c:v>0.6321</c:v>
                </c:pt>
                <c:pt idx="19">
                  <c:v>1.5324</c:v>
                </c:pt>
                <c:pt idx="20">
                  <c:v>0.2334</c:v>
                </c:pt>
                <c:pt idx="21">
                  <c:v>1.0084</c:v>
                </c:pt>
                <c:pt idx="22">
                  <c:v>0.2331</c:v>
                </c:pt>
                <c:pt idx="23">
                  <c:v>1.0410999999999999</c:v>
                </c:pt>
                <c:pt idx="24">
                  <c:v>0.81510000000000005</c:v>
                </c:pt>
                <c:pt idx="25">
                  <c:v>0.42349999999999999</c:v>
                </c:pt>
                <c:pt idx="26">
                  <c:v>0.46279999999999999</c:v>
                </c:pt>
                <c:pt idx="27">
                  <c:v>6.3700000000000007E-2</c:v>
                </c:pt>
                <c:pt idx="28">
                  <c:v>0.3407</c:v>
                </c:pt>
                <c:pt idx="29">
                  <c:v>4.3799999999999999E-2</c:v>
                </c:pt>
                <c:pt idx="30">
                  <c:v>-0.23230000000000001</c:v>
                </c:pt>
                <c:pt idx="31">
                  <c:v>-1.0542</c:v>
                </c:pt>
                <c:pt idx="32">
                  <c:v>-0.71550000000000002</c:v>
                </c:pt>
                <c:pt idx="33">
                  <c:v>0.45340000000000003</c:v>
                </c:pt>
                <c:pt idx="34">
                  <c:v>0.26069999999999999</c:v>
                </c:pt>
                <c:pt idx="35">
                  <c:v>0.21049999999999999</c:v>
                </c:pt>
                <c:pt idx="36">
                  <c:v>0.74960000000000004</c:v>
                </c:pt>
                <c:pt idx="37">
                  <c:v>0.76229999999999998</c:v>
                </c:pt>
                <c:pt idx="38">
                  <c:v>0.72470000000000001</c:v>
                </c:pt>
                <c:pt idx="39">
                  <c:v>0.78280000000000005</c:v>
                </c:pt>
                <c:pt idx="40">
                  <c:v>-0.14149999999999999</c:v>
                </c:pt>
                <c:pt idx="41">
                  <c:v>0.28339999999999999</c:v>
                </c:pt>
                <c:pt idx="42">
                  <c:v>0.23150000000000001</c:v>
                </c:pt>
                <c:pt idx="43">
                  <c:v>1.0955999999999999</c:v>
                </c:pt>
                <c:pt idx="44">
                  <c:v>0.74329999999999996</c:v>
                </c:pt>
                <c:pt idx="45">
                  <c:v>1.0669</c:v>
                </c:pt>
                <c:pt idx="46">
                  <c:v>0.32379999999999998</c:v>
                </c:pt>
                <c:pt idx="47">
                  <c:v>0.87560000000000004</c:v>
                </c:pt>
                <c:pt idx="48">
                  <c:v>0.1149</c:v>
                </c:pt>
                <c:pt idx="49">
                  <c:v>-3.85E-2</c:v>
                </c:pt>
                <c:pt idx="50">
                  <c:v>0.59730000000000005</c:v>
                </c:pt>
                <c:pt idx="51">
                  <c:v>0.44569999999999999</c:v>
                </c:pt>
                <c:pt idx="52">
                  <c:v>0.51910000000000001</c:v>
                </c:pt>
                <c:pt idx="53">
                  <c:v>1.3939999999999999</c:v>
                </c:pt>
                <c:pt idx="54">
                  <c:v>0.38229999999999997</c:v>
                </c:pt>
                <c:pt idx="55">
                  <c:v>0.97540000000000004</c:v>
                </c:pt>
                <c:pt idx="56">
                  <c:v>0.40589999999999998</c:v>
                </c:pt>
                <c:pt idx="57">
                  <c:v>1.1079000000000001</c:v>
                </c:pt>
                <c:pt idx="58">
                  <c:v>1.0566</c:v>
                </c:pt>
                <c:pt idx="59">
                  <c:v>0.44429999999999997</c:v>
                </c:pt>
                <c:pt idx="60">
                  <c:v>0.88680000000000003</c:v>
                </c:pt>
                <c:pt idx="61">
                  <c:v>0.38109999999999999</c:v>
                </c:pt>
                <c:pt idx="62">
                  <c:v>0.87860000000000005</c:v>
                </c:pt>
                <c:pt idx="63">
                  <c:v>1.2627999999999999</c:v>
                </c:pt>
                <c:pt idx="64">
                  <c:v>0.4904</c:v>
                </c:pt>
                <c:pt idx="65">
                  <c:v>0.47260000000000002</c:v>
                </c:pt>
                <c:pt idx="66">
                  <c:v>0.8851</c:v>
                </c:pt>
                <c:pt idx="67">
                  <c:v>1.4312</c:v>
                </c:pt>
                <c:pt idx="68">
                  <c:v>-1.0707</c:v>
                </c:pt>
                <c:pt idx="69">
                  <c:v>1.1887000000000001</c:v>
                </c:pt>
                <c:pt idx="70">
                  <c:v>-0.3805</c:v>
                </c:pt>
                <c:pt idx="71">
                  <c:v>0.1792</c:v>
                </c:pt>
                <c:pt idx="72">
                  <c:v>-0.3841</c:v>
                </c:pt>
                <c:pt idx="73">
                  <c:v>1.9E-3</c:v>
                </c:pt>
                <c:pt idx="74">
                  <c:v>-0.64810000000000001</c:v>
                </c:pt>
                <c:pt idx="75">
                  <c:v>0.15590000000000001</c:v>
                </c:pt>
                <c:pt idx="76">
                  <c:v>0.36840000000000001</c:v>
                </c:pt>
                <c:pt idx="77">
                  <c:v>0.27350000000000002</c:v>
                </c:pt>
                <c:pt idx="78">
                  <c:v>0.26939999999999997</c:v>
                </c:pt>
                <c:pt idx="79">
                  <c:v>-0.25890000000000002</c:v>
                </c:pt>
                <c:pt idx="80">
                  <c:v>-0.4138</c:v>
                </c:pt>
                <c:pt idx="81">
                  <c:v>0.5554</c:v>
                </c:pt>
                <c:pt idx="82">
                  <c:v>1.4786999999999999</c:v>
                </c:pt>
                <c:pt idx="83">
                  <c:v>0.30230000000000001</c:v>
                </c:pt>
                <c:pt idx="84">
                  <c:v>0.70179999999999998</c:v>
                </c:pt>
                <c:pt idx="85">
                  <c:v>0.57750000000000001</c:v>
                </c:pt>
                <c:pt idx="86">
                  <c:v>0.56110000000000004</c:v>
                </c:pt>
                <c:pt idx="87">
                  <c:v>0.30680000000000002</c:v>
                </c:pt>
              </c:numCache>
            </c:numRef>
          </c:val>
          <c:smooth val="0"/>
        </c:ser>
        <c:dLbls>
          <c:showLegendKey val="0"/>
          <c:showVal val="0"/>
          <c:showCatName val="0"/>
          <c:showSerName val="0"/>
          <c:showPercent val="0"/>
          <c:showBubbleSize val="0"/>
        </c:dLbls>
        <c:smooth val="0"/>
        <c:axId val="241305888"/>
        <c:axId val="241305496"/>
      </c:lineChart>
      <c:catAx>
        <c:axId val="241305888"/>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1305496"/>
        <c:crosses val="autoZero"/>
        <c:auto val="1"/>
        <c:lblAlgn val="ctr"/>
        <c:lblOffset val="100"/>
        <c:tickLblSkip val="20"/>
        <c:tickMarkSkip val="4"/>
        <c:noMultiLvlLbl val="0"/>
      </c:catAx>
      <c:valAx>
        <c:axId val="241305496"/>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1305888"/>
        <c:crosses val="autoZero"/>
        <c:crossBetween val="between"/>
      </c:valAx>
      <c:spPr>
        <a:noFill/>
      </c:spPr>
    </c:plotArea>
    <c:plotVisOnly val="1"/>
    <c:dispBlanksAs val="gap"/>
    <c:showDLblsOverMax val="0"/>
  </c:chart>
  <c:spPr>
    <a:noFill/>
    <a:ln>
      <a:noFill/>
    </a:ln>
  </c:spPr>
  <c:printSettings>
    <c:headerFooter/>
    <c:pageMargins b="0.75000000000000122" l="0.70000000000000062" r="0.70000000000000062" t="0.75000000000000122"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5'!$D$3:$D$42</c:f>
              <c:numCache>
                <c:formatCode>General</c:formatCode>
                <c:ptCount val="40"/>
                <c:pt idx="0">
                  <c:v>0</c:v>
                </c:pt>
                <c:pt idx="1">
                  <c:v>-1.5142</c:v>
                </c:pt>
                <c:pt idx="2">
                  <c:v>-1.7927</c:v>
                </c:pt>
                <c:pt idx="3">
                  <c:v>-1.9166000000000001</c:v>
                </c:pt>
                <c:pt idx="4">
                  <c:v>-1.9752000000000001</c:v>
                </c:pt>
                <c:pt idx="5">
                  <c:v>-1.7011000000000001</c:v>
                </c:pt>
                <c:pt idx="6">
                  <c:v>-1.5719000000000001</c:v>
                </c:pt>
                <c:pt idx="7">
                  <c:v>-1.5507</c:v>
                </c:pt>
                <c:pt idx="8">
                  <c:v>-1.5598000000000001</c:v>
                </c:pt>
                <c:pt idx="9">
                  <c:v>-1.5517000000000001</c:v>
                </c:pt>
                <c:pt idx="10">
                  <c:v>-1.5351999999999999</c:v>
                </c:pt>
                <c:pt idx="11">
                  <c:v>-1.5224</c:v>
                </c:pt>
                <c:pt idx="12">
                  <c:v>-1.5142</c:v>
                </c:pt>
                <c:pt idx="13">
                  <c:v>-1.5073000000000001</c:v>
                </c:pt>
                <c:pt idx="14">
                  <c:v>-1.4997</c:v>
                </c:pt>
                <c:pt idx="15">
                  <c:v>-1.4918</c:v>
                </c:pt>
                <c:pt idx="16">
                  <c:v>-1.4841</c:v>
                </c:pt>
                <c:pt idx="17">
                  <c:v>-1.4766999999999999</c:v>
                </c:pt>
                <c:pt idx="18">
                  <c:v>-1.4696</c:v>
                </c:pt>
                <c:pt idx="19">
                  <c:v>-1.4624999999999999</c:v>
                </c:pt>
                <c:pt idx="20">
                  <c:v>-1.4557</c:v>
                </c:pt>
                <c:pt idx="21">
                  <c:v>-1.4489000000000001</c:v>
                </c:pt>
                <c:pt idx="22">
                  <c:v>-1.4423999999999999</c:v>
                </c:pt>
                <c:pt idx="23">
                  <c:v>-1.4359</c:v>
                </c:pt>
                <c:pt idx="24">
                  <c:v>-1.4296</c:v>
                </c:pt>
                <c:pt idx="25">
                  <c:v>-1.4235</c:v>
                </c:pt>
                <c:pt idx="26">
                  <c:v>-1.4174</c:v>
                </c:pt>
                <c:pt idx="27">
                  <c:v>-1.4115</c:v>
                </c:pt>
                <c:pt idx="28">
                  <c:v>-1.4056999999999999</c:v>
                </c:pt>
                <c:pt idx="29">
                  <c:v>-1.4</c:v>
                </c:pt>
                <c:pt idx="30">
                  <c:v>-1.3944000000000001</c:v>
                </c:pt>
                <c:pt idx="31">
                  <c:v>-1.3889</c:v>
                </c:pt>
                <c:pt idx="32">
                  <c:v>-1.3835999999999999</c:v>
                </c:pt>
                <c:pt idx="33">
                  <c:v>-1.3783000000000001</c:v>
                </c:pt>
                <c:pt idx="34">
                  <c:v>-1.3731</c:v>
                </c:pt>
                <c:pt idx="35">
                  <c:v>-1.3680000000000001</c:v>
                </c:pt>
                <c:pt idx="36">
                  <c:v>-1.363</c:v>
                </c:pt>
                <c:pt idx="37">
                  <c:v>-1.3580000000000001</c:v>
                </c:pt>
                <c:pt idx="38">
                  <c:v>-1.3532</c:v>
                </c:pt>
                <c:pt idx="39">
                  <c:v>-1.3484</c:v>
                </c:pt>
              </c:numCache>
            </c:numRef>
          </c:val>
          <c:smooth val="0"/>
        </c:ser>
        <c:dLbls>
          <c:showLegendKey val="0"/>
          <c:showVal val="0"/>
          <c:showCatName val="0"/>
          <c:showSerName val="0"/>
          <c:showPercent val="0"/>
          <c:showBubbleSize val="0"/>
        </c:dLbls>
        <c:smooth val="0"/>
        <c:axId val="244372496"/>
        <c:axId val="244372888"/>
      </c:lineChart>
      <c:catAx>
        <c:axId val="244372496"/>
        <c:scaling>
          <c:orientation val="minMax"/>
        </c:scaling>
        <c:delete val="0"/>
        <c:axPos val="b"/>
        <c:majorTickMark val="out"/>
        <c:minorTickMark val="none"/>
        <c:tickLblPos val="nextTo"/>
        <c:crossAx val="244372888"/>
        <c:crosses val="autoZero"/>
        <c:auto val="1"/>
        <c:lblAlgn val="ctr"/>
        <c:lblOffset val="100"/>
        <c:tickLblSkip val="10"/>
        <c:noMultiLvlLbl val="0"/>
      </c:catAx>
      <c:valAx>
        <c:axId val="244372888"/>
        <c:scaling>
          <c:orientation val="minMax"/>
          <c:max val="3.5"/>
          <c:min val="-2"/>
        </c:scaling>
        <c:delete val="0"/>
        <c:axPos val="l"/>
        <c:numFmt formatCode="General" sourceLinked="1"/>
        <c:majorTickMark val="out"/>
        <c:minorTickMark val="none"/>
        <c:tickLblPos val="nextTo"/>
        <c:crossAx val="244372496"/>
        <c:crosses val="autoZero"/>
        <c:crossBetween val="between"/>
      </c:valAx>
    </c:plotArea>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5'!$E$3:$E$42</c:f>
              <c:numCache>
                <c:formatCode>General</c:formatCode>
                <c:ptCount val="40"/>
                <c:pt idx="0">
                  <c:v>0</c:v>
                </c:pt>
                <c:pt idx="1">
                  <c:v>0.1883</c:v>
                </c:pt>
                <c:pt idx="2">
                  <c:v>0.2084</c:v>
                </c:pt>
                <c:pt idx="3">
                  <c:v>0.2112</c:v>
                </c:pt>
                <c:pt idx="4">
                  <c:v>0.2145</c:v>
                </c:pt>
                <c:pt idx="5">
                  <c:v>0.15909999999999999</c:v>
                </c:pt>
                <c:pt idx="6">
                  <c:v>0.153</c:v>
                </c:pt>
                <c:pt idx="7">
                  <c:v>0.15859999999999999</c:v>
                </c:pt>
                <c:pt idx="8">
                  <c:v>0.16070000000000001</c:v>
                </c:pt>
                <c:pt idx="9">
                  <c:v>0.15590000000000001</c:v>
                </c:pt>
                <c:pt idx="10">
                  <c:v>0.15</c:v>
                </c:pt>
                <c:pt idx="11">
                  <c:v>0.14530000000000001</c:v>
                </c:pt>
                <c:pt idx="12">
                  <c:v>0.14119999999999999</c:v>
                </c:pt>
                <c:pt idx="13">
                  <c:v>0.13689999999999999</c:v>
                </c:pt>
                <c:pt idx="14">
                  <c:v>0.13220000000000001</c:v>
                </c:pt>
                <c:pt idx="15">
                  <c:v>0.1275</c:v>
                </c:pt>
                <c:pt idx="16">
                  <c:v>0.1229</c:v>
                </c:pt>
                <c:pt idx="17">
                  <c:v>0.1183</c:v>
                </c:pt>
                <c:pt idx="18">
                  <c:v>0.1138</c:v>
                </c:pt>
                <c:pt idx="19">
                  <c:v>0.10929999999999999</c:v>
                </c:pt>
                <c:pt idx="20">
                  <c:v>0.10489999999999999</c:v>
                </c:pt>
                <c:pt idx="21">
                  <c:v>0.10059999999999999</c:v>
                </c:pt>
                <c:pt idx="22">
                  <c:v>9.64E-2</c:v>
                </c:pt>
                <c:pt idx="23">
                  <c:v>9.2299999999999993E-2</c:v>
                </c:pt>
                <c:pt idx="24">
                  <c:v>8.8300000000000003E-2</c:v>
                </c:pt>
                <c:pt idx="25">
                  <c:v>8.4400000000000003E-2</c:v>
                </c:pt>
                <c:pt idx="26">
                  <c:v>8.0600000000000005E-2</c:v>
                </c:pt>
                <c:pt idx="27">
                  <c:v>7.6999999999999999E-2</c:v>
                </c:pt>
                <c:pt idx="28">
                  <c:v>7.3400000000000007E-2</c:v>
                </c:pt>
                <c:pt idx="29">
                  <c:v>7.0000000000000007E-2</c:v>
                </c:pt>
                <c:pt idx="30">
                  <c:v>6.6699999999999995E-2</c:v>
                </c:pt>
                <c:pt idx="31">
                  <c:v>6.3600000000000004E-2</c:v>
                </c:pt>
                <c:pt idx="32">
                  <c:v>6.0499999999999998E-2</c:v>
                </c:pt>
                <c:pt idx="33">
                  <c:v>5.7599999999999998E-2</c:v>
                </c:pt>
                <c:pt idx="34">
                  <c:v>5.4800000000000001E-2</c:v>
                </c:pt>
                <c:pt idx="35">
                  <c:v>5.21E-2</c:v>
                </c:pt>
                <c:pt idx="36">
                  <c:v>4.9500000000000002E-2</c:v>
                </c:pt>
                <c:pt idx="37">
                  <c:v>4.7E-2</c:v>
                </c:pt>
                <c:pt idx="38">
                  <c:v>4.4699999999999997E-2</c:v>
                </c:pt>
                <c:pt idx="39">
                  <c:v>4.24E-2</c:v>
                </c:pt>
              </c:numCache>
            </c:numRef>
          </c:val>
          <c:smooth val="0"/>
        </c:ser>
        <c:dLbls>
          <c:showLegendKey val="0"/>
          <c:showVal val="0"/>
          <c:showCatName val="0"/>
          <c:showSerName val="0"/>
          <c:showPercent val="0"/>
          <c:showBubbleSize val="0"/>
        </c:dLbls>
        <c:smooth val="0"/>
        <c:axId val="244370144"/>
        <c:axId val="244370928"/>
      </c:lineChart>
      <c:catAx>
        <c:axId val="244370144"/>
        <c:scaling>
          <c:orientation val="minMax"/>
        </c:scaling>
        <c:delete val="0"/>
        <c:axPos val="b"/>
        <c:majorTickMark val="out"/>
        <c:minorTickMark val="none"/>
        <c:tickLblPos val="nextTo"/>
        <c:crossAx val="244370928"/>
        <c:crosses val="autoZero"/>
        <c:auto val="1"/>
        <c:lblAlgn val="ctr"/>
        <c:lblOffset val="100"/>
        <c:tickLblSkip val="10"/>
        <c:noMultiLvlLbl val="0"/>
      </c:catAx>
      <c:valAx>
        <c:axId val="244370928"/>
        <c:scaling>
          <c:orientation val="minMax"/>
          <c:max val="3.5"/>
          <c:min val="-2"/>
        </c:scaling>
        <c:delete val="0"/>
        <c:axPos val="l"/>
        <c:numFmt formatCode="General" sourceLinked="1"/>
        <c:majorTickMark val="out"/>
        <c:minorTickMark val="none"/>
        <c:tickLblPos val="nextTo"/>
        <c:crossAx val="244370144"/>
        <c:crosses val="autoZero"/>
        <c:crossBetween val="between"/>
      </c:valAx>
    </c:plotArea>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5'!$F$3:$F$42</c:f>
              <c:numCache>
                <c:formatCode>General</c:formatCode>
                <c:ptCount val="40"/>
                <c:pt idx="0">
                  <c:v>0</c:v>
                </c:pt>
                <c:pt idx="1">
                  <c:v>0.30769999999999997</c:v>
                </c:pt>
                <c:pt idx="2">
                  <c:v>0.40639999999999998</c:v>
                </c:pt>
                <c:pt idx="3">
                  <c:v>0.3911</c:v>
                </c:pt>
                <c:pt idx="4">
                  <c:v>0.33810000000000001</c:v>
                </c:pt>
                <c:pt idx="5">
                  <c:v>0.11</c:v>
                </c:pt>
                <c:pt idx="6">
                  <c:v>-5.7000000000000002E-3</c:v>
                </c:pt>
                <c:pt idx="7">
                  <c:v>-1.8200000000000001E-2</c:v>
                </c:pt>
                <c:pt idx="8">
                  <c:v>2.2000000000000001E-3</c:v>
                </c:pt>
                <c:pt idx="9">
                  <c:v>1.0800000000000001E-2</c:v>
                </c:pt>
                <c:pt idx="10">
                  <c:v>9.4999999999999998E-3</c:v>
                </c:pt>
                <c:pt idx="11">
                  <c:v>8.0999999999999996E-3</c:v>
                </c:pt>
                <c:pt idx="12">
                  <c:v>9.1000000000000004E-3</c:v>
                </c:pt>
                <c:pt idx="13">
                  <c:v>1.06E-2</c:v>
                </c:pt>
                <c:pt idx="14">
                  <c:v>1.12E-2</c:v>
                </c:pt>
                <c:pt idx="15">
                  <c:v>1.11E-2</c:v>
                </c:pt>
                <c:pt idx="16">
                  <c:v>1.09E-2</c:v>
                </c:pt>
                <c:pt idx="17">
                  <c:v>1.0699999999999999E-2</c:v>
                </c:pt>
                <c:pt idx="18">
                  <c:v>1.06E-2</c:v>
                </c:pt>
                <c:pt idx="19">
                  <c:v>1.04E-2</c:v>
                </c:pt>
                <c:pt idx="20">
                  <c:v>1.0200000000000001E-2</c:v>
                </c:pt>
                <c:pt idx="21">
                  <c:v>9.9000000000000008E-3</c:v>
                </c:pt>
                <c:pt idx="22">
                  <c:v>9.7000000000000003E-3</c:v>
                </c:pt>
                <c:pt idx="23">
                  <c:v>9.4000000000000004E-3</c:v>
                </c:pt>
                <c:pt idx="24">
                  <c:v>9.1999999999999998E-3</c:v>
                </c:pt>
                <c:pt idx="25">
                  <c:v>8.8999999999999999E-3</c:v>
                </c:pt>
                <c:pt idx="26">
                  <c:v>8.6999999999999994E-3</c:v>
                </c:pt>
                <c:pt idx="27">
                  <c:v>8.3999999999999995E-3</c:v>
                </c:pt>
                <c:pt idx="28">
                  <c:v>8.2000000000000007E-3</c:v>
                </c:pt>
                <c:pt idx="29">
                  <c:v>7.9000000000000008E-3</c:v>
                </c:pt>
                <c:pt idx="30">
                  <c:v>7.7000000000000002E-3</c:v>
                </c:pt>
                <c:pt idx="31">
                  <c:v>7.4000000000000003E-3</c:v>
                </c:pt>
                <c:pt idx="32">
                  <c:v>7.1999999999999998E-3</c:v>
                </c:pt>
                <c:pt idx="33">
                  <c:v>6.8999999999999999E-3</c:v>
                </c:pt>
                <c:pt idx="34">
                  <c:v>6.7000000000000002E-3</c:v>
                </c:pt>
                <c:pt idx="35">
                  <c:v>6.4000000000000003E-3</c:v>
                </c:pt>
                <c:pt idx="36">
                  <c:v>6.1999999999999998E-3</c:v>
                </c:pt>
                <c:pt idx="37">
                  <c:v>6.0000000000000001E-3</c:v>
                </c:pt>
                <c:pt idx="38">
                  <c:v>5.7999999999999996E-3</c:v>
                </c:pt>
                <c:pt idx="39">
                  <c:v>5.4999999999999997E-3</c:v>
                </c:pt>
              </c:numCache>
            </c:numRef>
          </c:val>
          <c:smooth val="0"/>
        </c:ser>
        <c:dLbls>
          <c:showLegendKey val="0"/>
          <c:showVal val="0"/>
          <c:showCatName val="0"/>
          <c:showSerName val="0"/>
          <c:showPercent val="0"/>
          <c:showBubbleSize val="0"/>
        </c:dLbls>
        <c:smooth val="0"/>
        <c:axId val="244372104"/>
        <c:axId val="244373672"/>
      </c:lineChart>
      <c:catAx>
        <c:axId val="244372104"/>
        <c:scaling>
          <c:orientation val="minMax"/>
        </c:scaling>
        <c:delete val="0"/>
        <c:axPos val="b"/>
        <c:majorTickMark val="out"/>
        <c:minorTickMark val="none"/>
        <c:tickLblPos val="nextTo"/>
        <c:crossAx val="244373672"/>
        <c:crosses val="autoZero"/>
        <c:auto val="1"/>
        <c:lblAlgn val="ctr"/>
        <c:lblOffset val="100"/>
        <c:tickLblSkip val="10"/>
        <c:noMultiLvlLbl val="0"/>
      </c:catAx>
      <c:valAx>
        <c:axId val="244373672"/>
        <c:scaling>
          <c:orientation val="minMax"/>
          <c:max val="3.5"/>
          <c:min val="-2"/>
        </c:scaling>
        <c:delete val="0"/>
        <c:axPos val="l"/>
        <c:numFmt formatCode="General" sourceLinked="1"/>
        <c:majorTickMark val="out"/>
        <c:minorTickMark val="none"/>
        <c:tickLblPos val="nextTo"/>
        <c:crossAx val="244372104"/>
        <c:crosses val="autoZero"/>
        <c:crossBetween val="between"/>
      </c:valAx>
    </c:plotArea>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5'!$G$3:$G$42</c:f>
              <c:numCache>
                <c:formatCode>General</c:formatCode>
                <c:ptCount val="40"/>
                <c:pt idx="0">
                  <c:v>0</c:v>
                </c:pt>
                <c:pt idx="1">
                  <c:v>1.0699999999999999E-2</c:v>
                </c:pt>
                <c:pt idx="2">
                  <c:v>2.3E-2</c:v>
                </c:pt>
                <c:pt idx="3">
                  <c:v>-3.4700000000000002E-2</c:v>
                </c:pt>
                <c:pt idx="4">
                  <c:v>-0.113</c:v>
                </c:pt>
                <c:pt idx="5">
                  <c:v>-0.2344</c:v>
                </c:pt>
                <c:pt idx="6">
                  <c:v>-0.27779999999999999</c:v>
                </c:pt>
                <c:pt idx="7">
                  <c:v>-0.26500000000000001</c:v>
                </c:pt>
                <c:pt idx="8">
                  <c:v>-0.23599999999999999</c:v>
                </c:pt>
                <c:pt idx="9">
                  <c:v>-0.2117</c:v>
                </c:pt>
                <c:pt idx="10">
                  <c:v>-0.1915</c:v>
                </c:pt>
                <c:pt idx="11">
                  <c:v>-0.1721</c:v>
                </c:pt>
                <c:pt idx="12">
                  <c:v>-0.1532</c:v>
                </c:pt>
                <c:pt idx="13">
                  <c:v>-0.13619999999999999</c:v>
                </c:pt>
                <c:pt idx="14">
                  <c:v>-0.12139999999999999</c:v>
                </c:pt>
                <c:pt idx="15">
                  <c:v>-0.1085</c:v>
                </c:pt>
                <c:pt idx="16">
                  <c:v>-9.7100000000000006E-2</c:v>
                </c:pt>
                <c:pt idx="17">
                  <c:v>-8.6999999999999994E-2</c:v>
                </c:pt>
                <c:pt idx="18">
                  <c:v>-7.8100000000000003E-2</c:v>
                </c:pt>
                <c:pt idx="19">
                  <c:v>-7.0199999999999999E-2</c:v>
                </c:pt>
                <c:pt idx="20">
                  <c:v>-6.3200000000000006E-2</c:v>
                </c:pt>
                <c:pt idx="21">
                  <c:v>-5.7000000000000002E-2</c:v>
                </c:pt>
                <c:pt idx="22">
                  <c:v>-5.1499999999999997E-2</c:v>
                </c:pt>
                <c:pt idx="23">
                  <c:v>-4.6600000000000003E-2</c:v>
                </c:pt>
                <c:pt idx="24">
                  <c:v>-4.2299999999999997E-2</c:v>
                </c:pt>
                <c:pt idx="25">
                  <c:v>-3.8399999999999997E-2</c:v>
                </c:pt>
                <c:pt idx="26">
                  <c:v>-3.5000000000000003E-2</c:v>
                </c:pt>
                <c:pt idx="27">
                  <c:v>-3.1899999999999998E-2</c:v>
                </c:pt>
                <c:pt idx="28">
                  <c:v>-2.92E-2</c:v>
                </c:pt>
                <c:pt idx="29">
                  <c:v>-2.6800000000000001E-2</c:v>
                </c:pt>
                <c:pt idx="30">
                  <c:v>-2.46E-2</c:v>
                </c:pt>
                <c:pt idx="31">
                  <c:v>-2.2599999999999999E-2</c:v>
                </c:pt>
                <c:pt idx="32">
                  <c:v>-2.0899999999999998E-2</c:v>
                </c:pt>
                <c:pt idx="33">
                  <c:v>-1.9300000000000001E-2</c:v>
                </c:pt>
                <c:pt idx="34">
                  <c:v>-1.78E-2</c:v>
                </c:pt>
                <c:pt idx="35">
                  <c:v>-1.66E-2</c:v>
                </c:pt>
                <c:pt idx="36">
                  <c:v>-1.54E-2</c:v>
                </c:pt>
                <c:pt idx="37">
                  <c:v>-1.43E-2</c:v>
                </c:pt>
                <c:pt idx="38">
                  <c:v>-1.34E-2</c:v>
                </c:pt>
                <c:pt idx="39">
                  <c:v>-1.2500000000000001E-2</c:v>
                </c:pt>
              </c:numCache>
            </c:numRef>
          </c:val>
          <c:smooth val="0"/>
        </c:ser>
        <c:dLbls>
          <c:showLegendKey val="0"/>
          <c:showVal val="0"/>
          <c:showCatName val="0"/>
          <c:showSerName val="0"/>
          <c:showPercent val="0"/>
          <c:showBubbleSize val="0"/>
        </c:dLbls>
        <c:smooth val="0"/>
        <c:axId val="244371712"/>
        <c:axId val="244393120"/>
      </c:lineChart>
      <c:catAx>
        <c:axId val="244371712"/>
        <c:scaling>
          <c:orientation val="minMax"/>
        </c:scaling>
        <c:delete val="0"/>
        <c:axPos val="b"/>
        <c:majorTickMark val="out"/>
        <c:minorTickMark val="none"/>
        <c:tickLblPos val="nextTo"/>
        <c:crossAx val="244393120"/>
        <c:crosses val="autoZero"/>
        <c:auto val="1"/>
        <c:lblAlgn val="ctr"/>
        <c:lblOffset val="100"/>
        <c:tickLblSkip val="10"/>
        <c:noMultiLvlLbl val="0"/>
      </c:catAx>
      <c:valAx>
        <c:axId val="244393120"/>
        <c:scaling>
          <c:orientation val="minMax"/>
          <c:max val="3.5"/>
          <c:min val="-2"/>
        </c:scaling>
        <c:delete val="0"/>
        <c:axPos val="l"/>
        <c:numFmt formatCode="General" sourceLinked="1"/>
        <c:majorTickMark val="out"/>
        <c:minorTickMark val="none"/>
        <c:tickLblPos val="nextTo"/>
        <c:crossAx val="244371712"/>
        <c:crosses val="autoZero"/>
        <c:crossBetween val="between"/>
      </c:valAx>
    </c:plotArea>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5'!$H$3:$H$42</c:f>
              <c:numCache>
                <c:formatCode>General</c:formatCode>
                <c:ptCount val="40"/>
                <c:pt idx="0">
                  <c:v>0</c:v>
                </c:pt>
                <c:pt idx="1">
                  <c:v>0.1145</c:v>
                </c:pt>
                <c:pt idx="2">
                  <c:v>0.1825</c:v>
                </c:pt>
                <c:pt idx="3">
                  <c:v>0.15540000000000001</c:v>
                </c:pt>
                <c:pt idx="4">
                  <c:v>8.43E-2</c:v>
                </c:pt>
                <c:pt idx="5">
                  <c:v>-9.1300000000000006E-2</c:v>
                </c:pt>
                <c:pt idx="6">
                  <c:v>-0.19009999999999999</c:v>
                </c:pt>
                <c:pt idx="7">
                  <c:v>-0.21190000000000001</c:v>
                </c:pt>
                <c:pt idx="8">
                  <c:v>-0.2009</c:v>
                </c:pt>
                <c:pt idx="9">
                  <c:v>-0.189</c:v>
                </c:pt>
                <c:pt idx="10">
                  <c:v>-0.1794</c:v>
                </c:pt>
                <c:pt idx="11">
                  <c:v>-0.16839999999999999</c:v>
                </c:pt>
                <c:pt idx="12">
                  <c:v>-0.15579999999999999</c:v>
                </c:pt>
                <c:pt idx="13">
                  <c:v>-0.14319999999999999</c:v>
                </c:pt>
                <c:pt idx="14">
                  <c:v>-0.13189999999999999</c:v>
                </c:pt>
                <c:pt idx="15">
                  <c:v>-0.1217</c:v>
                </c:pt>
                <c:pt idx="16">
                  <c:v>-0.1124</c:v>
                </c:pt>
                <c:pt idx="17">
                  <c:v>-0.1038</c:v>
                </c:pt>
                <c:pt idx="18">
                  <c:v>-9.5899999999999999E-2</c:v>
                </c:pt>
                <c:pt idx="19">
                  <c:v>-8.8700000000000001E-2</c:v>
                </c:pt>
                <c:pt idx="20">
                  <c:v>-8.2000000000000003E-2</c:v>
                </c:pt>
                <c:pt idx="21">
                  <c:v>-7.5899999999999995E-2</c:v>
                </c:pt>
                <c:pt idx="22">
                  <c:v>-7.0300000000000001E-2</c:v>
                </c:pt>
                <c:pt idx="23">
                  <c:v>-6.5199999999999994E-2</c:v>
                </c:pt>
                <c:pt idx="24">
                  <c:v>-6.0400000000000002E-2</c:v>
                </c:pt>
                <c:pt idx="25">
                  <c:v>-5.6099999999999997E-2</c:v>
                </c:pt>
                <c:pt idx="26">
                  <c:v>-5.21E-2</c:v>
                </c:pt>
                <c:pt idx="27">
                  <c:v>-4.8399999999999999E-2</c:v>
                </c:pt>
                <c:pt idx="28">
                  <c:v>-4.4999999999999998E-2</c:v>
                </c:pt>
                <c:pt idx="29">
                  <c:v>-4.1799999999999997E-2</c:v>
                </c:pt>
                <c:pt idx="30">
                  <c:v>-3.8899999999999997E-2</c:v>
                </c:pt>
                <c:pt idx="31">
                  <c:v>-3.6200000000000003E-2</c:v>
                </c:pt>
                <c:pt idx="32">
                  <c:v>-3.3799999999999997E-2</c:v>
                </c:pt>
                <c:pt idx="33">
                  <c:v>-3.15E-2</c:v>
                </c:pt>
                <c:pt idx="34">
                  <c:v>-2.9399999999999999E-2</c:v>
                </c:pt>
                <c:pt idx="35">
                  <c:v>-2.7400000000000001E-2</c:v>
                </c:pt>
                <c:pt idx="36">
                  <c:v>-2.5600000000000001E-2</c:v>
                </c:pt>
                <c:pt idx="37">
                  <c:v>-2.3900000000000001E-2</c:v>
                </c:pt>
                <c:pt idx="38">
                  <c:v>-2.24E-2</c:v>
                </c:pt>
                <c:pt idx="39">
                  <c:v>-2.0899999999999998E-2</c:v>
                </c:pt>
              </c:numCache>
            </c:numRef>
          </c:val>
          <c:smooth val="0"/>
        </c:ser>
        <c:dLbls>
          <c:showLegendKey val="0"/>
          <c:showVal val="0"/>
          <c:showCatName val="0"/>
          <c:showSerName val="0"/>
          <c:showPercent val="0"/>
          <c:showBubbleSize val="0"/>
        </c:dLbls>
        <c:smooth val="0"/>
        <c:axId val="244393512"/>
        <c:axId val="244392336"/>
      </c:lineChart>
      <c:catAx>
        <c:axId val="244393512"/>
        <c:scaling>
          <c:orientation val="minMax"/>
        </c:scaling>
        <c:delete val="0"/>
        <c:axPos val="b"/>
        <c:majorTickMark val="out"/>
        <c:minorTickMark val="none"/>
        <c:tickLblPos val="nextTo"/>
        <c:crossAx val="244392336"/>
        <c:crosses val="autoZero"/>
        <c:auto val="1"/>
        <c:lblAlgn val="ctr"/>
        <c:lblOffset val="100"/>
        <c:tickLblSkip val="10"/>
        <c:noMultiLvlLbl val="0"/>
      </c:catAx>
      <c:valAx>
        <c:axId val="244392336"/>
        <c:scaling>
          <c:orientation val="minMax"/>
          <c:max val="3.5"/>
          <c:min val="-2"/>
        </c:scaling>
        <c:delete val="0"/>
        <c:axPos val="l"/>
        <c:numFmt formatCode="General" sourceLinked="1"/>
        <c:majorTickMark val="out"/>
        <c:minorTickMark val="none"/>
        <c:tickLblPos val="nextTo"/>
        <c:crossAx val="244393512"/>
        <c:crosses val="autoZero"/>
        <c:crossBetween val="between"/>
      </c:valAx>
    </c:plotArea>
    <c:plotVisOnly val="1"/>
    <c:dispBlanksAs val="gap"/>
    <c:showDLblsOverMax val="0"/>
  </c:chart>
  <c:printSettings>
    <c:headerFooter/>
    <c:pageMargins b="0.75000000000000133" l="0.70000000000000062" r="0.70000000000000062" t="0.750000000000001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5'!$I$3:$I$42</c:f>
              <c:numCache>
                <c:formatCode>General</c:formatCode>
                <c:ptCount val="40"/>
                <c:pt idx="0">
                  <c:v>0</c:v>
                </c:pt>
                <c:pt idx="1">
                  <c:v>-0.26390000000000002</c:v>
                </c:pt>
                <c:pt idx="2">
                  <c:v>-0.34470000000000001</c:v>
                </c:pt>
                <c:pt idx="3">
                  <c:v>-0.35499999999999998</c:v>
                </c:pt>
                <c:pt idx="4">
                  <c:v>-0.33839999999999998</c:v>
                </c:pt>
                <c:pt idx="5">
                  <c:v>-0.1893</c:v>
                </c:pt>
                <c:pt idx="6">
                  <c:v>-0.1081</c:v>
                </c:pt>
                <c:pt idx="7">
                  <c:v>-8.0799999999999997E-2</c:v>
                </c:pt>
                <c:pt idx="8">
                  <c:v>-6.88E-2</c:v>
                </c:pt>
                <c:pt idx="9">
                  <c:v>-5.0799999999999998E-2</c:v>
                </c:pt>
                <c:pt idx="10">
                  <c:v>-3.1699999999999999E-2</c:v>
                </c:pt>
                <c:pt idx="11">
                  <c:v>-1.7299999999999999E-2</c:v>
                </c:pt>
                <c:pt idx="12">
                  <c:v>-7.9000000000000008E-3</c:v>
                </c:pt>
                <c:pt idx="13">
                  <c:v>-1E-3</c:v>
                </c:pt>
                <c:pt idx="14">
                  <c:v>4.4000000000000003E-3</c:v>
                </c:pt>
                <c:pt idx="15">
                  <c:v>8.6E-3</c:v>
                </c:pt>
                <c:pt idx="16">
                  <c:v>1.17E-2</c:v>
                </c:pt>
                <c:pt idx="17">
                  <c:v>1.3899999999999999E-2</c:v>
                </c:pt>
                <c:pt idx="18">
                  <c:v>1.54E-2</c:v>
                </c:pt>
                <c:pt idx="19">
                  <c:v>1.6299999999999999E-2</c:v>
                </c:pt>
                <c:pt idx="20">
                  <c:v>1.6899999999999998E-2</c:v>
                </c:pt>
                <c:pt idx="21">
                  <c:v>1.7100000000000001E-2</c:v>
                </c:pt>
                <c:pt idx="22">
                  <c:v>1.72E-2</c:v>
                </c:pt>
                <c:pt idx="23">
                  <c:v>1.7000000000000001E-2</c:v>
                </c:pt>
                <c:pt idx="24">
                  <c:v>1.6799999999999999E-2</c:v>
                </c:pt>
                <c:pt idx="25">
                  <c:v>1.6400000000000001E-2</c:v>
                </c:pt>
                <c:pt idx="26">
                  <c:v>1.5900000000000001E-2</c:v>
                </c:pt>
                <c:pt idx="27">
                  <c:v>1.55E-2</c:v>
                </c:pt>
                <c:pt idx="28">
                  <c:v>1.49E-2</c:v>
                </c:pt>
                <c:pt idx="29">
                  <c:v>1.44E-2</c:v>
                </c:pt>
                <c:pt idx="30">
                  <c:v>1.3899999999999999E-2</c:v>
                </c:pt>
                <c:pt idx="31">
                  <c:v>1.3299999999999999E-2</c:v>
                </c:pt>
                <c:pt idx="32">
                  <c:v>1.2800000000000001E-2</c:v>
                </c:pt>
                <c:pt idx="33">
                  <c:v>1.23E-2</c:v>
                </c:pt>
                <c:pt idx="34">
                  <c:v>1.18E-2</c:v>
                </c:pt>
                <c:pt idx="35">
                  <c:v>1.1299999999999999E-2</c:v>
                </c:pt>
                <c:pt idx="36">
                  <c:v>1.0800000000000001E-2</c:v>
                </c:pt>
                <c:pt idx="37">
                  <c:v>1.03E-2</c:v>
                </c:pt>
                <c:pt idx="38">
                  <c:v>9.9000000000000008E-3</c:v>
                </c:pt>
                <c:pt idx="39">
                  <c:v>9.4000000000000004E-3</c:v>
                </c:pt>
              </c:numCache>
            </c:numRef>
          </c:val>
          <c:smooth val="0"/>
        </c:ser>
        <c:dLbls>
          <c:showLegendKey val="0"/>
          <c:showVal val="0"/>
          <c:showCatName val="0"/>
          <c:showSerName val="0"/>
          <c:showPercent val="0"/>
          <c:showBubbleSize val="0"/>
        </c:dLbls>
        <c:smooth val="0"/>
        <c:axId val="244391944"/>
        <c:axId val="244393904"/>
      </c:lineChart>
      <c:catAx>
        <c:axId val="244391944"/>
        <c:scaling>
          <c:orientation val="minMax"/>
        </c:scaling>
        <c:delete val="0"/>
        <c:axPos val="b"/>
        <c:majorTickMark val="out"/>
        <c:minorTickMark val="none"/>
        <c:tickLblPos val="nextTo"/>
        <c:crossAx val="244393904"/>
        <c:crosses val="autoZero"/>
        <c:auto val="1"/>
        <c:lblAlgn val="ctr"/>
        <c:lblOffset val="100"/>
        <c:tickLblSkip val="10"/>
        <c:noMultiLvlLbl val="0"/>
      </c:catAx>
      <c:valAx>
        <c:axId val="244393904"/>
        <c:scaling>
          <c:orientation val="minMax"/>
          <c:max val="3.5"/>
          <c:min val="-2"/>
        </c:scaling>
        <c:delete val="0"/>
        <c:axPos val="l"/>
        <c:numFmt formatCode="General" sourceLinked="1"/>
        <c:majorTickMark val="out"/>
        <c:minorTickMark val="none"/>
        <c:tickLblPos val="nextTo"/>
        <c:crossAx val="244391944"/>
        <c:crosses val="autoZero"/>
        <c:crossBetween val="between"/>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5'!$J$3:$J$42</c:f>
              <c:numCache>
                <c:formatCode>General</c:formatCode>
                <c:ptCount val="40"/>
                <c:pt idx="0">
                  <c:v>0</c:v>
                </c:pt>
                <c:pt idx="1">
                  <c:v>2.2391999999999999</c:v>
                </c:pt>
                <c:pt idx="2">
                  <c:v>2.7130000000000001</c:v>
                </c:pt>
                <c:pt idx="3">
                  <c:v>3.0005999999999999</c:v>
                </c:pt>
                <c:pt idx="4">
                  <c:v>3.1671999999999998</c:v>
                </c:pt>
                <c:pt idx="5">
                  <c:v>2.8923999999999999</c:v>
                </c:pt>
                <c:pt idx="6">
                  <c:v>2.6675</c:v>
                </c:pt>
                <c:pt idx="7">
                  <c:v>2.5663</c:v>
                </c:pt>
                <c:pt idx="8">
                  <c:v>2.5270000000000001</c:v>
                </c:pt>
                <c:pt idx="9">
                  <c:v>2.4834999999999998</c:v>
                </c:pt>
                <c:pt idx="10">
                  <c:v>2.4312999999999998</c:v>
                </c:pt>
                <c:pt idx="11">
                  <c:v>2.3828</c:v>
                </c:pt>
                <c:pt idx="12">
                  <c:v>2.3422000000000001</c:v>
                </c:pt>
                <c:pt idx="13">
                  <c:v>2.3066</c:v>
                </c:pt>
                <c:pt idx="14">
                  <c:v>2.2732000000000001</c:v>
                </c:pt>
                <c:pt idx="15">
                  <c:v>2.2414999999999998</c:v>
                </c:pt>
                <c:pt idx="16">
                  <c:v>2.2119</c:v>
                </c:pt>
                <c:pt idx="17">
                  <c:v>2.1844000000000001</c:v>
                </c:pt>
                <c:pt idx="18">
                  <c:v>2.1587999999999998</c:v>
                </c:pt>
                <c:pt idx="19">
                  <c:v>2.1349</c:v>
                </c:pt>
                <c:pt idx="20">
                  <c:v>2.1124999999999998</c:v>
                </c:pt>
                <c:pt idx="21">
                  <c:v>2.0914999999999999</c:v>
                </c:pt>
                <c:pt idx="22">
                  <c:v>2.0716999999999999</c:v>
                </c:pt>
                <c:pt idx="23">
                  <c:v>2.0531999999999999</c:v>
                </c:pt>
                <c:pt idx="24">
                  <c:v>2.0356999999999998</c:v>
                </c:pt>
                <c:pt idx="25">
                  <c:v>2.0192000000000001</c:v>
                </c:pt>
                <c:pt idx="26">
                  <c:v>2.0036999999999998</c:v>
                </c:pt>
                <c:pt idx="27">
                  <c:v>1.9890000000000001</c:v>
                </c:pt>
                <c:pt idx="28">
                  <c:v>1.9750000000000001</c:v>
                </c:pt>
                <c:pt idx="29">
                  <c:v>1.9618</c:v>
                </c:pt>
                <c:pt idx="30">
                  <c:v>1.9492</c:v>
                </c:pt>
                <c:pt idx="31">
                  <c:v>1.9372</c:v>
                </c:pt>
                <c:pt idx="32">
                  <c:v>1.9258</c:v>
                </c:pt>
                <c:pt idx="33">
                  <c:v>1.9149</c:v>
                </c:pt>
                <c:pt idx="34">
                  <c:v>1.9045000000000001</c:v>
                </c:pt>
                <c:pt idx="35">
                  <c:v>1.8945000000000001</c:v>
                </c:pt>
                <c:pt idx="36">
                  <c:v>1.8849</c:v>
                </c:pt>
                <c:pt idx="37">
                  <c:v>1.8755999999999999</c:v>
                </c:pt>
                <c:pt idx="38">
                  <c:v>1.8667</c:v>
                </c:pt>
                <c:pt idx="39">
                  <c:v>1.8581000000000001</c:v>
                </c:pt>
              </c:numCache>
            </c:numRef>
          </c:val>
          <c:smooth val="0"/>
        </c:ser>
        <c:dLbls>
          <c:showLegendKey val="0"/>
          <c:showVal val="0"/>
          <c:showCatName val="0"/>
          <c:showSerName val="0"/>
          <c:showPercent val="0"/>
          <c:showBubbleSize val="0"/>
        </c:dLbls>
        <c:smooth val="0"/>
        <c:axId val="244394296"/>
        <c:axId val="244395472"/>
      </c:lineChart>
      <c:catAx>
        <c:axId val="244394296"/>
        <c:scaling>
          <c:orientation val="minMax"/>
        </c:scaling>
        <c:delete val="0"/>
        <c:axPos val="b"/>
        <c:majorTickMark val="out"/>
        <c:minorTickMark val="none"/>
        <c:tickLblPos val="nextTo"/>
        <c:crossAx val="244395472"/>
        <c:crosses val="autoZero"/>
        <c:auto val="1"/>
        <c:lblAlgn val="ctr"/>
        <c:lblOffset val="100"/>
        <c:tickLblSkip val="10"/>
        <c:noMultiLvlLbl val="0"/>
      </c:catAx>
      <c:valAx>
        <c:axId val="244395472"/>
        <c:scaling>
          <c:orientation val="minMax"/>
          <c:max val="3.5"/>
          <c:min val="-2"/>
        </c:scaling>
        <c:delete val="0"/>
        <c:axPos val="l"/>
        <c:numFmt formatCode="General" sourceLinked="1"/>
        <c:majorTickMark val="out"/>
        <c:minorTickMark val="none"/>
        <c:tickLblPos val="nextTo"/>
        <c:crossAx val="244394296"/>
        <c:crosses val="autoZero"/>
        <c:crossBetween val="between"/>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5'!$K$3:$K$42</c:f>
              <c:numCache>
                <c:formatCode>General</c:formatCode>
                <c:ptCount val="40"/>
                <c:pt idx="0">
                  <c:v>0</c:v>
                </c:pt>
                <c:pt idx="1">
                  <c:v>0.72319999999999995</c:v>
                </c:pt>
                <c:pt idx="2">
                  <c:v>0.66379999999999995</c:v>
                </c:pt>
                <c:pt idx="3">
                  <c:v>0.61109999999999998</c:v>
                </c:pt>
                <c:pt idx="4">
                  <c:v>0.56220000000000003</c:v>
                </c:pt>
                <c:pt idx="5">
                  <c:v>0.51449999999999996</c:v>
                </c:pt>
                <c:pt idx="6">
                  <c:v>0.4647</c:v>
                </c:pt>
                <c:pt idx="7">
                  <c:v>0.4194</c:v>
                </c:pt>
                <c:pt idx="8">
                  <c:v>0.3805</c:v>
                </c:pt>
                <c:pt idx="9">
                  <c:v>0.34670000000000001</c:v>
                </c:pt>
                <c:pt idx="10">
                  <c:v>0.31609999999999999</c:v>
                </c:pt>
                <c:pt idx="11">
                  <c:v>0.28820000000000001</c:v>
                </c:pt>
                <c:pt idx="12">
                  <c:v>0.26290000000000002</c:v>
                </c:pt>
                <c:pt idx="13">
                  <c:v>0.2399</c:v>
                </c:pt>
                <c:pt idx="14">
                  <c:v>0.21909999999999999</c:v>
                </c:pt>
                <c:pt idx="15">
                  <c:v>0.20019999999999999</c:v>
                </c:pt>
                <c:pt idx="16">
                  <c:v>0.183</c:v>
                </c:pt>
                <c:pt idx="17">
                  <c:v>0.16739999999999999</c:v>
                </c:pt>
                <c:pt idx="18">
                  <c:v>0.1532</c:v>
                </c:pt>
                <c:pt idx="19">
                  <c:v>0.14030000000000001</c:v>
                </c:pt>
                <c:pt idx="20">
                  <c:v>0.1285</c:v>
                </c:pt>
                <c:pt idx="21">
                  <c:v>0.1178</c:v>
                </c:pt>
                <c:pt idx="22">
                  <c:v>0.108</c:v>
                </c:pt>
                <c:pt idx="23">
                  <c:v>9.9199999999999997E-2</c:v>
                </c:pt>
                <c:pt idx="24">
                  <c:v>9.11E-2</c:v>
                </c:pt>
                <c:pt idx="25">
                  <c:v>8.3699999999999997E-2</c:v>
                </c:pt>
                <c:pt idx="26">
                  <c:v>7.6999999999999999E-2</c:v>
                </c:pt>
                <c:pt idx="27">
                  <c:v>7.0800000000000002E-2</c:v>
                </c:pt>
                <c:pt idx="28">
                  <c:v>6.5199999999999994E-2</c:v>
                </c:pt>
                <c:pt idx="29">
                  <c:v>6.0100000000000001E-2</c:v>
                </c:pt>
                <c:pt idx="30">
                  <c:v>5.5399999999999998E-2</c:v>
                </c:pt>
                <c:pt idx="31">
                  <c:v>5.1200000000000002E-2</c:v>
                </c:pt>
                <c:pt idx="32">
                  <c:v>4.7300000000000002E-2</c:v>
                </c:pt>
                <c:pt idx="33">
                  <c:v>4.3700000000000003E-2</c:v>
                </c:pt>
                <c:pt idx="34">
                  <c:v>4.0399999999999998E-2</c:v>
                </c:pt>
                <c:pt idx="35">
                  <c:v>3.7400000000000003E-2</c:v>
                </c:pt>
                <c:pt idx="36">
                  <c:v>3.4599999999999999E-2</c:v>
                </c:pt>
                <c:pt idx="37">
                  <c:v>3.2099999999999997E-2</c:v>
                </c:pt>
                <c:pt idx="38">
                  <c:v>2.98E-2</c:v>
                </c:pt>
                <c:pt idx="39">
                  <c:v>2.7699999999999999E-2</c:v>
                </c:pt>
              </c:numCache>
            </c:numRef>
          </c:val>
          <c:smooth val="0"/>
        </c:ser>
        <c:dLbls>
          <c:showLegendKey val="0"/>
          <c:showVal val="0"/>
          <c:showCatName val="0"/>
          <c:showSerName val="0"/>
          <c:showPercent val="0"/>
          <c:showBubbleSize val="0"/>
        </c:dLbls>
        <c:smooth val="0"/>
        <c:axId val="243290992"/>
        <c:axId val="243291384"/>
      </c:lineChart>
      <c:catAx>
        <c:axId val="243290992"/>
        <c:scaling>
          <c:orientation val="minMax"/>
        </c:scaling>
        <c:delete val="0"/>
        <c:axPos val="b"/>
        <c:majorTickMark val="out"/>
        <c:minorTickMark val="none"/>
        <c:tickLblPos val="nextTo"/>
        <c:crossAx val="243291384"/>
        <c:crosses val="autoZero"/>
        <c:auto val="1"/>
        <c:lblAlgn val="ctr"/>
        <c:lblOffset val="100"/>
        <c:tickLblSkip val="10"/>
        <c:noMultiLvlLbl val="0"/>
      </c:catAx>
      <c:valAx>
        <c:axId val="243291384"/>
        <c:scaling>
          <c:orientation val="minMax"/>
          <c:max val="3.5"/>
          <c:min val="-2"/>
        </c:scaling>
        <c:delete val="0"/>
        <c:axPos val="l"/>
        <c:numFmt formatCode="General" sourceLinked="1"/>
        <c:majorTickMark val="out"/>
        <c:minorTickMark val="none"/>
        <c:tickLblPos val="nextTo"/>
        <c:crossAx val="243290992"/>
        <c:crosses val="autoZero"/>
        <c:crossBetween val="between"/>
      </c:valAx>
    </c:plotArea>
    <c:plotVisOnly val="1"/>
    <c:dispBlanksAs val="gap"/>
    <c:showDLblsOverMax val="0"/>
  </c:chart>
  <c:printSettings>
    <c:headerFooter/>
    <c:pageMargins b="0.75000000000000155" l="0.70000000000000062" r="0.70000000000000062" t="0.75000000000000155" header="0.30000000000000032" footer="0.30000000000000032"/>
    <c:pageSetup orientation="portrait"/>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schemeClr val="tx1"/>
              </a:solidFill>
            </a:ln>
          </c:spPr>
          <c:marker>
            <c:symbol val="none"/>
          </c:marker>
          <c:val>
            <c:numRef>
              <c:f>'fig 5'!$C$3:$C$42</c:f>
              <c:numCache>
                <c:formatCode>General</c:formatCode>
                <c:ptCount val="40"/>
                <c:pt idx="0">
                  <c:v>0</c:v>
                </c:pt>
                <c:pt idx="1">
                  <c:v>-0.28210000000000002</c:v>
                </c:pt>
                <c:pt idx="2">
                  <c:v>-0.69020000000000004</c:v>
                </c:pt>
                <c:pt idx="3">
                  <c:v>-0.93420000000000003</c:v>
                </c:pt>
                <c:pt idx="4">
                  <c:v>-1.0751999999999999</c:v>
                </c:pt>
                <c:pt idx="5">
                  <c:v>-0.83479999999999999</c:v>
                </c:pt>
                <c:pt idx="6">
                  <c:v>-0.64470000000000005</c:v>
                </c:pt>
                <c:pt idx="7">
                  <c:v>-0.56320000000000003</c:v>
                </c:pt>
                <c:pt idx="8">
                  <c:v>-0.53380000000000005</c:v>
                </c:pt>
                <c:pt idx="9">
                  <c:v>-0.49919999999999998</c:v>
                </c:pt>
                <c:pt idx="10">
                  <c:v>-0.45660000000000001</c:v>
                </c:pt>
                <c:pt idx="11">
                  <c:v>-0.4173</c:v>
                </c:pt>
                <c:pt idx="12">
                  <c:v>-0.38500000000000001</c:v>
                </c:pt>
                <c:pt idx="13">
                  <c:v>-0.35699999999999998</c:v>
                </c:pt>
                <c:pt idx="14">
                  <c:v>-0.33090000000000003</c:v>
                </c:pt>
                <c:pt idx="15">
                  <c:v>-0.30640000000000001</c:v>
                </c:pt>
                <c:pt idx="16">
                  <c:v>-0.28370000000000001</c:v>
                </c:pt>
                <c:pt idx="17">
                  <c:v>-0.26300000000000001</c:v>
                </c:pt>
                <c:pt idx="18">
                  <c:v>-0.24399999999999999</c:v>
                </c:pt>
                <c:pt idx="19">
                  <c:v>-0.22650000000000001</c:v>
                </c:pt>
                <c:pt idx="20">
                  <c:v>-0.2104</c:v>
                </c:pt>
                <c:pt idx="21">
                  <c:v>-0.19550000000000001</c:v>
                </c:pt>
                <c:pt idx="22">
                  <c:v>-0.1817</c:v>
                </c:pt>
                <c:pt idx="23">
                  <c:v>-0.1691</c:v>
                </c:pt>
                <c:pt idx="24">
                  <c:v>-0.15740000000000001</c:v>
                </c:pt>
                <c:pt idx="25">
                  <c:v>-0.14660000000000001</c:v>
                </c:pt>
                <c:pt idx="26">
                  <c:v>-0.13669999999999999</c:v>
                </c:pt>
                <c:pt idx="27">
                  <c:v>-0.1275</c:v>
                </c:pt>
                <c:pt idx="28">
                  <c:v>-0.11890000000000001</c:v>
                </c:pt>
                <c:pt idx="29">
                  <c:v>-0.1111</c:v>
                </c:pt>
                <c:pt idx="30">
                  <c:v>-0.1038</c:v>
                </c:pt>
                <c:pt idx="31">
                  <c:v>-9.7000000000000003E-2</c:v>
                </c:pt>
                <c:pt idx="32">
                  <c:v>-9.0800000000000006E-2</c:v>
                </c:pt>
                <c:pt idx="33">
                  <c:v>-8.4900000000000003E-2</c:v>
                </c:pt>
                <c:pt idx="34">
                  <c:v>-7.9600000000000004E-2</c:v>
                </c:pt>
                <c:pt idx="35">
                  <c:v>-7.46E-2</c:v>
                </c:pt>
                <c:pt idx="36">
                  <c:v>-6.9900000000000004E-2</c:v>
                </c:pt>
                <c:pt idx="37">
                  <c:v>-6.5600000000000006E-2</c:v>
                </c:pt>
                <c:pt idx="38">
                  <c:v>-6.1600000000000002E-2</c:v>
                </c:pt>
                <c:pt idx="39">
                  <c:v>-5.7799999999999997E-2</c:v>
                </c:pt>
              </c:numCache>
            </c:numRef>
          </c:val>
          <c:smooth val="0"/>
        </c:ser>
        <c:dLbls>
          <c:showLegendKey val="0"/>
          <c:showVal val="0"/>
          <c:showCatName val="0"/>
          <c:showSerName val="0"/>
          <c:showPercent val="0"/>
          <c:showBubbleSize val="0"/>
        </c:dLbls>
        <c:smooth val="0"/>
        <c:axId val="243292560"/>
        <c:axId val="243474432"/>
      </c:lineChart>
      <c:catAx>
        <c:axId val="243292560"/>
        <c:scaling>
          <c:orientation val="minMax"/>
        </c:scaling>
        <c:delete val="0"/>
        <c:axPos val="b"/>
        <c:majorTickMark val="out"/>
        <c:minorTickMark val="none"/>
        <c:tickLblPos val="nextTo"/>
        <c:crossAx val="243474432"/>
        <c:crosses val="autoZero"/>
        <c:auto val="1"/>
        <c:lblAlgn val="ctr"/>
        <c:lblOffset val="100"/>
        <c:tickLblSkip val="10"/>
        <c:noMultiLvlLbl val="0"/>
      </c:catAx>
      <c:valAx>
        <c:axId val="243474432"/>
        <c:scaling>
          <c:orientation val="minMax"/>
          <c:max val="3"/>
          <c:min val="-2"/>
        </c:scaling>
        <c:delete val="0"/>
        <c:axPos val="l"/>
        <c:numFmt formatCode="General" sourceLinked="1"/>
        <c:majorTickMark val="out"/>
        <c:minorTickMark val="none"/>
        <c:tickLblPos val="nextTo"/>
        <c:crossAx val="243292560"/>
        <c:crosses val="autoZero"/>
        <c:crossBetween val="between"/>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5'!$N$3:$N$42</c:f>
              <c:numCache>
                <c:formatCode>General</c:formatCode>
                <c:ptCount val="40"/>
                <c:pt idx="0">
                  <c:v>0</c:v>
                </c:pt>
                <c:pt idx="1">
                  <c:v>-0.1116</c:v>
                </c:pt>
                <c:pt idx="2">
                  <c:v>0.16020000000000001</c:v>
                </c:pt>
                <c:pt idx="3">
                  <c:v>0.3049</c:v>
                </c:pt>
                <c:pt idx="4">
                  <c:v>0.39839999999999998</c:v>
                </c:pt>
                <c:pt idx="5">
                  <c:v>0.16789999999999999</c:v>
                </c:pt>
                <c:pt idx="6">
                  <c:v>5.8299999999999998E-2</c:v>
                </c:pt>
                <c:pt idx="7">
                  <c:v>4.5400000000000003E-2</c:v>
                </c:pt>
                <c:pt idx="8">
                  <c:v>6.1400000000000003E-2</c:v>
                </c:pt>
                <c:pt idx="9">
                  <c:v>6.1800000000000001E-2</c:v>
                </c:pt>
                <c:pt idx="10">
                  <c:v>5.3800000000000001E-2</c:v>
                </c:pt>
                <c:pt idx="11">
                  <c:v>4.8500000000000001E-2</c:v>
                </c:pt>
                <c:pt idx="12">
                  <c:v>4.7399999999999998E-2</c:v>
                </c:pt>
                <c:pt idx="13">
                  <c:v>4.7300000000000002E-2</c:v>
                </c:pt>
                <c:pt idx="14">
                  <c:v>4.6600000000000003E-2</c:v>
                </c:pt>
                <c:pt idx="15">
                  <c:v>4.53E-2</c:v>
                </c:pt>
                <c:pt idx="16">
                  <c:v>4.4200000000000003E-2</c:v>
                </c:pt>
                <c:pt idx="17">
                  <c:v>4.3200000000000002E-2</c:v>
                </c:pt>
                <c:pt idx="18">
                  <c:v>4.2299999999999997E-2</c:v>
                </c:pt>
                <c:pt idx="19">
                  <c:v>4.1399999999999999E-2</c:v>
                </c:pt>
                <c:pt idx="20">
                  <c:v>4.0599999999999997E-2</c:v>
                </c:pt>
                <c:pt idx="21">
                  <c:v>3.9699999999999999E-2</c:v>
                </c:pt>
                <c:pt idx="22">
                  <c:v>3.8899999999999997E-2</c:v>
                </c:pt>
                <c:pt idx="23">
                  <c:v>3.8100000000000002E-2</c:v>
                </c:pt>
                <c:pt idx="24">
                  <c:v>3.7400000000000003E-2</c:v>
                </c:pt>
                <c:pt idx="25">
                  <c:v>3.6700000000000003E-2</c:v>
                </c:pt>
                <c:pt idx="26">
                  <c:v>3.5999999999999997E-2</c:v>
                </c:pt>
                <c:pt idx="27">
                  <c:v>3.5299999999999998E-2</c:v>
                </c:pt>
                <c:pt idx="28">
                  <c:v>3.4700000000000002E-2</c:v>
                </c:pt>
                <c:pt idx="29">
                  <c:v>3.4099999999999998E-2</c:v>
                </c:pt>
                <c:pt idx="30">
                  <c:v>3.3500000000000002E-2</c:v>
                </c:pt>
                <c:pt idx="31">
                  <c:v>3.2899999999999999E-2</c:v>
                </c:pt>
                <c:pt idx="32">
                  <c:v>3.2399999999999998E-2</c:v>
                </c:pt>
                <c:pt idx="33">
                  <c:v>3.1899999999999998E-2</c:v>
                </c:pt>
                <c:pt idx="34">
                  <c:v>3.1399999999999997E-2</c:v>
                </c:pt>
                <c:pt idx="35">
                  <c:v>3.09E-2</c:v>
                </c:pt>
                <c:pt idx="36">
                  <c:v>3.04E-2</c:v>
                </c:pt>
                <c:pt idx="37">
                  <c:v>0.03</c:v>
                </c:pt>
                <c:pt idx="38">
                  <c:v>2.9600000000000001E-2</c:v>
                </c:pt>
                <c:pt idx="39">
                  <c:v>2.92E-2</c:v>
                </c:pt>
              </c:numCache>
            </c:numRef>
          </c:val>
          <c:smooth val="0"/>
        </c:ser>
        <c:dLbls>
          <c:showLegendKey val="0"/>
          <c:showVal val="0"/>
          <c:showCatName val="0"/>
          <c:showSerName val="0"/>
          <c:showPercent val="0"/>
          <c:showBubbleSize val="0"/>
        </c:dLbls>
        <c:smooth val="0"/>
        <c:axId val="243472080"/>
        <c:axId val="243472472"/>
      </c:lineChart>
      <c:catAx>
        <c:axId val="243472080"/>
        <c:scaling>
          <c:orientation val="minMax"/>
        </c:scaling>
        <c:delete val="0"/>
        <c:axPos val="b"/>
        <c:majorTickMark val="out"/>
        <c:minorTickMark val="none"/>
        <c:tickLblPos val="nextTo"/>
        <c:crossAx val="243472472"/>
        <c:crosses val="autoZero"/>
        <c:auto val="1"/>
        <c:lblAlgn val="ctr"/>
        <c:lblOffset val="100"/>
        <c:tickLblSkip val="10"/>
        <c:noMultiLvlLbl val="0"/>
      </c:catAx>
      <c:valAx>
        <c:axId val="243472472"/>
        <c:scaling>
          <c:orientation val="minMax"/>
          <c:max val="0.8"/>
          <c:min val="-0.8"/>
        </c:scaling>
        <c:delete val="0"/>
        <c:axPos val="l"/>
        <c:numFmt formatCode="General" sourceLinked="1"/>
        <c:majorTickMark val="out"/>
        <c:minorTickMark val="none"/>
        <c:tickLblPos val="nextTo"/>
        <c:crossAx val="243472080"/>
        <c:crosses val="autoZero"/>
        <c:crossBetween val="between"/>
        <c:majorUnit val="0.2"/>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Real consumption growth</a:t>
            </a:r>
          </a:p>
        </c:rich>
      </c:tx>
      <c:layout/>
      <c:overlay val="1"/>
    </c:title>
    <c:autoTitleDeleted val="0"/>
    <c:plotArea>
      <c:layout/>
      <c:lineChart>
        <c:grouping val="standard"/>
        <c:varyColors val="0"/>
        <c:ser>
          <c:idx val="0"/>
          <c:order val="0"/>
          <c:spPr>
            <a:ln w="19050">
              <a:solidFill>
                <a:schemeClr val="tx1"/>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1'!$F$2:$F$89</c:f>
              <c:numCache>
                <c:formatCode>General</c:formatCode>
                <c:ptCount val="88"/>
                <c:pt idx="0">
                  <c:v>0.7429</c:v>
                </c:pt>
                <c:pt idx="1">
                  <c:v>1.2581</c:v>
                </c:pt>
                <c:pt idx="2">
                  <c:v>1.5884</c:v>
                </c:pt>
                <c:pt idx="3">
                  <c:v>0.73960000000000004</c:v>
                </c:pt>
                <c:pt idx="4">
                  <c:v>-2.0999999999999999E-3</c:v>
                </c:pt>
                <c:pt idx="5">
                  <c:v>1.1641999999999999</c:v>
                </c:pt>
                <c:pt idx="6">
                  <c:v>0.6623</c:v>
                </c:pt>
                <c:pt idx="7">
                  <c:v>0.82010000000000005</c:v>
                </c:pt>
                <c:pt idx="8">
                  <c:v>1.1681999999999999</c:v>
                </c:pt>
                <c:pt idx="9">
                  <c:v>0.94120000000000004</c:v>
                </c:pt>
                <c:pt idx="10">
                  <c:v>1.2049000000000001</c:v>
                </c:pt>
                <c:pt idx="11">
                  <c:v>0.81799999999999995</c:v>
                </c:pt>
                <c:pt idx="12">
                  <c:v>0.46970000000000001</c:v>
                </c:pt>
                <c:pt idx="13">
                  <c:v>-7.9200000000000007E-2</c:v>
                </c:pt>
                <c:pt idx="14">
                  <c:v>0.4234</c:v>
                </c:pt>
                <c:pt idx="15">
                  <c:v>0.74590000000000001</c:v>
                </c:pt>
                <c:pt idx="16">
                  <c:v>1.1465000000000001</c:v>
                </c:pt>
                <c:pt idx="17">
                  <c:v>0.96499999999999997</c:v>
                </c:pt>
                <c:pt idx="18">
                  <c:v>0.68340000000000001</c:v>
                </c:pt>
                <c:pt idx="19">
                  <c:v>0.75060000000000004</c:v>
                </c:pt>
                <c:pt idx="20">
                  <c:v>1.0673999999999999</c:v>
                </c:pt>
                <c:pt idx="21">
                  <c:v>0.80889999999999995</c:v>
                </c:pt>
                <c:pt idx="22">
                  <c:v>1.0236000000000001</c:v>
                </c:pt>
                <c:pt idx="23">
                  <c:v>0.92649999999999999</c:v>
                </c:pt>
                <c:pt idx="24">
                  <c:v>0.48470000000000002</c:v>
                </c:pt>
                <c:pt idx="25">
                  <c:v>0.62180000000000002</c:v>
                </c:pt>
                <c:pt idx="26">
                  <c:v>0.48830000000000001</c:v>
                </c:pt>
                <c:pt idx="27">
                  <c:v>1.0394000000000001</c:v>
                </c:pt>
                <c:pt idx="28">
                  <c:v>-0.1057</c:v>
                </c:pt>
                <c:pt idx="29">
                  <c:v>0.75339999999999996</c:v>
                </c:pt>
                <c:pt idx="30">
                  <c:v>0.91639999999999999</c:v>
                </c:pt>
                <c:pt idx="31">
                  <c:v>-3.6999999999999998E-2</c:v>
                </c:pt>
                <c:pt idx="32">
                  <c:v>-0.74909999999999999</c:v>
                </c:pt>
                <c:pt idx="33">
                  <c:v>0.68069999999999997</c:v>
                </c:pt>
                <c:pt idx="34">
                  <c:v>0.1047</c:v>
                </c:pt>
                <c:pt idx="35">
                  <c:v>0.2036</c:v>
                </c:pt>
                <c:pt idx="36">
                  <c:v>1.3372999999999999</c:v>
                </c:pt>
                <c:pt idx="37">
                  <c:v>0.49309999999999998</c:v>
                </c:pt>
                <c:pt idx="38">
                  <c:v>0.91720000000000002</c:v>
                </c:pt>
                <c:pt idx="39">
                  <c:v>0.89900000000000002</c:v>
                </c:pt>
                <c:pt idx="40">
                  <c:v>-0.17330000000000001</c:v>
                </c:pt>
                <c:pt idx="41">
                  <c:v>0.44540000000000002</c:v>
                </c:pt>
                <c:pt idx="42">
                  <c:v>0.68379999999999996</c:v>
                </c:pt>
                <c:pt idx="43">
                  <c:v>0.40899999999999997</c:v>
                </c:pt>
                <c:pt idx="44">
                  <c:v>0.45900000000000002</c:v>
                </c:pt>
                <c:pt idx="45">
                  <c:v>0.54479999999999995</c:v>
                </c:pt>
                <c:pt idx="46">
                  <c:v>0.69799999999999995</c:v>
                </c:pt>
                <c:pt idx="47">
                  <c:v>0.3634</c:v>
                </c:pt>
                <c:pt idx="48">
                  <c:v>0.16619999999999999</c:v>
                </c:pt>
                <c:pt idx="49">
                  <c:v>0.85099999999999998</c:v>
                </c:pt>
                <c:pt idx="50">
                  <c:v>0.43259999999999998</c:v>
                </c:pt>
                <c:pt idx="51">
                  <c:v>0.26190000000000002</c:v>
                </c:pt>
                <c:pt idx="52">
                  <c:v>0.7157</c:v>
                </c:pt>
                <c:pt idx="53">
                  <c:v>1.0218</c:v>
                </c:pt>
                <c:pt idx="54">
                  <c:v>0.34810000000000002</c:v>
                </c:pt>
                <c:pt idx="55">
                  <c:v>0.75949999999999995</c:v>
                </c:pt>
                <c:pt idx="56">
                  <c:v>0.39889999999999998</c:v>
                </c:pt>
                <c:pt idx="57">
                  <c:v>0.37369999999999998</c:v>
                </c:pt>
                <c:pt idx="58">
                  <c:v>1.1025</c:v>
                </c:pt>
                <c:pt idx="59">
                  <c:v>0.65759999999999996</c:v>
                </c:pt>
                <c:pt idx="60">
                  <c:v>0.91720000000000002</c:v>
                </c:pt>
                <c:pt idx="61">
                  <c:v>0.99929999999999997</c:v>
                </c:pt>
                <c:pt idx="62">
                  <c:v>0.82799999999999996</c:v>
                </c:pt>
                <c:pt idx="63">
                  <c:v>0.61580000000000001</c:v>
                </c:pt>
                <c:pt idx="64">
                  <c:v>0.8427</c:v>
                </c:pt>
                <c:pt idx="65">
                  <c:v>1.198</c:v>
                </c:pt>
                <c:pt idx="66">
                  <c:v>0.94620000000000004</c:v>
                </c:pt>
                <c:pt idx="67">
                  <c:v>1.3149999999999999</c:v>
                </c:pt>
                <c:pt idx="68">
                  <c:v>-0.15210000000000001</c:v>
                </c:pt>
                <c:pt idx="69">
                  <c:v>0.87470000000000003</c:v>
                </c:pt>
                <c:pt idx="70">
                  <c:v>0.72899999999999998</c:v>
                </c:pt>
                <c:pt idx="71">
                  <c:v>0.73340000000000005</c:v>
                </c:pt>
                <c:pt idx="72">
                  <c:v>0.1426</c:v>
                </c:pt>
                <c:pt idx="73">
                  <c:v>6.4399999999999999E-2</c:v>
                </c:pt>
                <c:pt idx="74">
                  <c:v>-5.1900000000000002E-2</c:v>
                </c:pt>
                <c:pt idx="75">
                  <c:v>0.25919999999999999</c:v>
                </c:pt>
                <c:pt idx="76">
                  <c:v>0.27460000000000001</c:v>
                </c:pt>
                <c:pt idx="77">
                  <c:v>0.77449999999999997</c:v>
                </c:pt>
                <c:pt idx="78">
                  <c:v>0.12180000000000001</c:v>
                </c:pt>
                <c:pt idx="79">
                  <c:v>0.29430000000000001</c:v>
                </c:pt>
                <c:pt idx="80">
                  <c:v>0.10780000000000001</c:v>
                </c:pt>
                <c:pt idx="81">
                  <c:v>0.1993</c:v>
                </c:pt>
                <c:pt idx="82">
                  <c:v>1.0405</c:v>
                </c:pt>
                <c:pt idx="83">
                  <c:v>0.26800000000000002</c:v>
                </c:pt>
                <c:pt idx="84">
                  <c:v>1.1035999999999999</c:v>
                </c:pt>
                <c:pt idx="85">
                  <c:v>0.4834</c:v>
                </c:pt>
                <c:pt idx="86">
                  <c:v>0.4753</c:v>
                </c:pt>
                <c:pt idx="87">
                  <c:v>0.67149999999999999</c:v>
                </c:pt>
              </c:numCache>
            </c:numRef>
          </c:val>
          <c:smooth val="0"/>
        </c:ser>
        <c:dLbls>
          <c:showLegendKey val="0"/>
          <c:showVal val="0"/>
          <c:showCatName val="0"/>
          <c:showSerName val="0"/>
          <c:showPercent val="0"/>
          <c:showBubbleSize val="0"/>
        </c:dLbls>
        <c:smooth val="0"/>
        <c:axId val="241306280"/>
        <c:axId val="241307848"/>
      </c:lineChart>
      <c:catAx>
        <c:axId val="241306280"/>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1307848"/>
        <c:crosses val="autoZero"/>
        <c:auto val="1"/>
        <c:lblAlgn val="ctr"/>
        <c:lblOffset val="100"/>
        <c:tickLblSkip val="20"/>
        <c:tickMarkSkip val="4"/>
        <c:noMultiLvlLbl val="0"/>
      </c:catAx>
      <c:valAx>
        <c:axId val="241307848"/>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1306280"/>
        <c:crosses val="autoZero"/>
        <c:crossBetween val="between"/>
      </c:valAx>
      <c:spPr>
        <a:noFill/>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5'!$O$3:$O$42</c:f>
              <c:numCache>
                <c:formatCode>General</c:formatCode>
                <c:ptCount val="40"/>
                <c:pt idx="0">
                  <c:v>0</c:v>
                </c:pt>
                <c:pt idx="1">
                  <c:v>-2.3099999999999999E-2</c:v>
                </c:pt>
                <c:pt idx="2">
                  <c:v>-4.7199999999999999E-2</c:v>
                </c:pt>
                <c:pt idx="3">
                  <c:v>-5.6300000000000003E-2</c:v>
                </c:pt>
                <c:pt idx="4">
                  <c:v>-6.6900000000000001E-2</c:v>
                </c:pt>
                <c:pt idx="5">
                  <c:v>-1.9599999999999999E-2</c:v>
                </c:pt>
                <c:pt idx="6">
                  <c:v>-1.6899999999999998E-2</c:v>
                </c:pt>
                <c:pt idx="7">
                  <c:v>-2.5700000000000001E-2</c:v>
                </c:pt>
                <c:pt idx="8">
                  <c:v>-3.1699999999999999E-2</c:v>
                </c:pt>
                <c:pt idx="9">
                  <c:v>-3.15E-2</c:v>
                </c:pt>
                <c:pt idx="10">
                  <c:v>-3.0099999999999998E-2</c:v>
                </c:pt>
                <c:pt idx="11">
                  <c:v>-2.98E-2</c:v>
                </c:pt>
                <c:pt idx="12">
                  <c:v>-0.03</c:v>
                </c:pt>
                <c:pt idx="13">
                  <c:v>-2.9899999999999999E-2</c:v>
                </c:pt>
                <c:pt idx="14">
                  <c:v>-2.9499999999999998E-2</c:v>
                </c:pt>
                <c:pt idx="15">
                  <c:v>-2.9000000000000001E-2</c:v>
                </c:pt>
                <c:pt idx="16">
                  <c:v>-2.8400000000000002E-2</c:v>
                </c:pt>
                <c:pt idx="17">
                  <c:v>-2.7799999999999998E-2</c:v>
                </c:pt>
                <c:pt idx="18">
                  <c:v>-2.7199999999999998E-2</c:v>
                </c:pt>
                <c:pt idx="19">
                  <c:v>-2.6499999999999999E-2</c:v>
                </c:pt>
                <c:pt idx="20">
                  <c:v>-2.5700000000000001E-2</c:v>
                </c:pt>
                <c:pt idx="21">
                  <c:v>-2.5000000000000001E-2</c:v>
                </c:pt>
                <c:pt idx="22">
                  <c:v>-2.4199999999999999E-2</c:v>
                </c:pt>
                <c:pt idx="23">
                  <c:v>-2.3400000000000001E-2</c:v>
                </c:pt>
                <c:pt idx="24">
                  <c:v>-2.2599999999999999E-2</c:v>
                </c:pt>
                <c:pt idx="25">
                  <c:v>-2.18E-2</c:v>
                </c:pt>
                <c:pt idx="26">
                  <c:v>-2.1000000000000001E-2</c:v>
                </c:pt>
                <c:pt idx="27">
                  <c:v>-2.0199999999999999E-2</c:v>
                </c:pt>
                <c:pt idx="28">
                  <c:v>-1.9400000000000001E-2</c:v>
                </c:pt>
                <c:pt idx="29">
                  <c:v>-1.8700000000000001E-2</c:v>
                </c:pt>
                <c:pt idx="30">
                  <c:v>-1.7899999999999999E-2</c:v>
                </c:pt>
                <c:pt idx="31">
                  <c:v>-1.72E-2</c:v>
                </c:pt>
                <c:pt idx="32">
                  <c:v>-1.6400000000000001E-2</c:v>
                </c:pt>
                <c:pt idx="33">
                  <c:v>-1.5699999999999999E-2</c:v>
                </c:pt>
                <c:pt idx="34">
                  <c:v>-1.4999999999999999E-2</c:v>
                </c:pt>
                <c:pt idx="35">
                  <c:v>-1.44E-2</c:v>
                </c:pt>
                <c:pt idx="36">
                  <c:v>-1.37E-2</c:v>
                </c:pt>
                <c:pt idx="37">
                  <c:v>-1.3100000000000001E-2</c:v>
                </c:pt>
                <c:pt idx="38">
                  <c:v>-1.2500000000000001E-2</c:v>
                </c:pt>
                <c:pt idx="39">
                  <c:v>-1.1900000000000001E-2</c:v>
                </c:pt>
              </c:numCache>
            </c:numRef>
          </c:val>
          <c:smooth val="0"/>
        </c:ser>
        <c:dLbls>
          <c:showLegendKey val="0"/>
          <c:showVal val="0"/>
          <c:showCatName val="0"/>
          <c:showSerName val="0"/>
          <c:showPercent val="0"/>
          <c:showBubbleSize val="0"/>
        </c:dLbls>
        <c:smooth val="0"/>
        <c:axId val="243470904"/>
        <c:axId val="243473256"/>
      </c:lineChart>
      <c:catAx>
        <c:axId val="243470904"/>
        <c:scaling>
          <c:orientation val="minMax"/>
        </c:scaling>
        <c:delete val="0"/>
        <c:axPos val="b"/>
        <c:majorTickMark val="out"/>
        <c:minorTickMark val="none"/>
        <c:tickLblPos val="nextTo"/>
        <c:spPr>
          <a:ln>
            <a:solidFill>
              <a:prstClr val="black"/>
            </a:solidFill>
          </a:ln>
        </c:spPr>
        <c:crossAx val="243473256"/>
        <c:crosses val="autoZero"/>
        <c:auto val="1"/>
        <c:lblAlgn val="ctr"/>
        <c:lblOffset val="100"/>
        <c:tickLblSkip val="10"/>
        <c:noMultiLvlLbl val="0"/>
      </c:catAx>
      <c:valAx>
        <c:axId val="243473256"/>
        <c:scaling>
          <c:orientation val="minMax"/>
          <c:max val="0.8"/>
          <c:min val="-0.8"/>
        </c:scaling>
        <c:delete val="0"/>
        <c:axPos val="l"/>
        <c:numFmt formatCode="General" sourceLinked="1"/>
        <c:majorTickMark val="out"/>
        <c:minorTickMark val="none"/>
        <c:tickLblPos val="nextTo"/>
        <c:crossAx val="243470904"/>
        <c:crosses val="autoZero"/>
        <c:crossBetween val="between"/>
        <c:majorUnit val="0.2"/>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5'!$P$3:$P$42</c:f>
              <c:numCache>
                <c:formatCode>General</c:formatCode>
                <c:ptCount val="40"/>
                <c:pt idx="0">
                  <c:v>0</c:v>
                </c:pt>
                <c:pt idx="1">
                  <c:v>-0.1764</c:v>
                </c:pt>
                <c:pt idx="2">
                  <c:v>-0.2959</c:v>
                </c:pt>
                <c:pt idx="3">
                  <c:v>-0.31259999999999999</c:v>
                </c:pt>
                <c:pt idx="4">
                  <c:v>-0.29260000000000003</c:v>
                </c:pt>
                <c:pt idx="5">
                  <c:v>-9.4700000000000006E-2</c:v>
                </c:pt>
                <c:pt idx="6">
                  <c:v>1.14E-2</c:v>
                </c:pt>
                <c:pt idx="7">
                  <c:v>2.5100000000000001E-2</c:v>
                </c:pt>
                <c:pt idx="8">
                  <c:v>7.1000000000000004E-3</c:v>
                </c:pt>
                <c:pt idx="9">
                  <c:v>-8.0000000000000004E-4</c:v>
                </c:pt>
                <c:pt idx="10">
                  <c:v>4.0000000000000002E-4</c:v>
                </c:pt>
                <c:pt idx="11">
                  <c:v>1.8E-3</c:v>
                </c:pt>
                <c:pt idx="12">
                  <c:v>8.9999999999999998E-4</c:v>
                </c:pt>
                <c:pt idx="13">
                  <c:v>-5.9999999999999995E-4</c:v>
                </c:pt>
                <c:pt idx="14">
                  <c:v>-1.2999999999999999E-3</c:v>
                </c:pt>
                <c:pt idx="15">
                  <c:v>-1.4E-3</c:v>
                </c:pt>
                <c:pt idx="16">
                  <c:v>-1.4E-3</c:v>
                </c:pt>
                <c:pt idx="17">
                  <c:v>-1.5E-3</c:v>
                </c:pt>
                <c:pt idx="18">
                  <c:v>-1.6000000000000001E-3</c:v>
                </c:pt>
                <c:pt idx="19">
                  <c:v>-1.6999999999999999E-3</c:v>
                </c:pt>
                <c:pt idx="20">
                  <c:v>-1.6999999999999999E-3</c:v>
                </c:pt>
                <c:pt idx="21">
                  <c:v>-1.6999999999999999E-3</c:v>
                </c:pt>
                <c:pt idx="22">
                  <c:v>-1.6999999999999999E-3</c:v>
                </c:pt>
                <c:pt idx="23">
                  <c:v>-1.6999999999999999E-3</c:v>
                </c:pt>
                <c:pt idx="24">
                  <c:v>-1.6999999999999999E-3</c:v>
                </c:pt>
                <c:pt idx="25">
                  <c:v>-1.6999999999999999E-3</c:v>
                </c:pt>
                <c:pt idx="26">
                  <c:v>-1.6999999999999999E-3</c:v>
                </c:pt>
                <c:pt idx="27">
                  <c:v>-1.6000000000000001E-3</c:v>
                </c:pt>
                <c:pt idx="28">
                  <c:v>-1.6000000000000001E-3</c:v>
                </c:pt>
                <c:pt idx="29">
                  <c:v>-1.6000000000000001E-3</c:v>
                </c:pt>
                <c:pt idx="30">
                  <c:v>-1.6000000000000001E-3</c:v>
                </c:pt>
                <c:pt idx="31">
                  <c:v>-1.5E-3</c:v>
                </c:pt>
                <c:pt idx="32">
                  <c:v>-1.5E-3</c:v>
                </c:pt>
                <c:pt idx="33">
                  <c:v>-1.4E-3</c:v>
                </c:pt>
                <c:pt idx="34">
                  <c:v>-1.4E-3</c:v>
                </c:pt>
                <c:pt idx="35">
                  <c:v>-1.4E-3</c:v>
                </c:pt>
                <c:pt idx="36">
                  <c:v>-1.2999999999999999E-3</c:v>
                </c:pt>
                <c:pt idx="37">
                  <c:v>-1.2999999999999999E-3</c:v>
                </c:pt>
                <c:pt idx="38">
                  <c:v>-1.2999999999999999E-3</c:v>
                </c:pt>
                <c:pt idx="39">
                  <c:v>-1.1999999999999999E-3</c:v>
                </c:pt>
              </c:numCache>
            </c:numRef>
          </c:val>
          <c:smooth val="0"/>
        </c:ser>
        <c:dLbls>
          <c:showLegendKey val="0"/>
          <c:showVal val="0"/>
          <c:showCatName val="0"/>
          <c:showSerName val="0"/>
          <c:showPercent val="0"/>
          <c:showBubbleSize val="0"/>
        </c:dLbls>
        <c:smooth val="0"/>
        <c:axId val="243471296"/>
        <c:axId val="243471688"/>
      </c:lineChart>
      <c:catAx>
        <c:axId val="243471296"/>
        <c:scaling>
          <c:orientation val="minMax"/>
        </c:scaling>
        <c:delete val="0"/>
        <c:axPos val="b"/>
        <c:majorTickMark val="out"/>
        <c:minorTickMark val="none"/>
        <c:tickLblPos val="nextTo"/>
        <c:crossAx val="243471688"/>
        <c:crosses val="autoZero"/>
        <c:auto val="1"/>
        <c:lblAlgn val="ctr"/>
        <c:lblOffset val="100"/>
        <c:tickLblSkip val="10"/>
        <c:noMultiLvlLbl val="0"/>
      </c:catAx>
      <c:valAx>
        <c:axId val="243471688"/>
        <c:scaling>
          <c:orientation val="minMax"/>
          <c:max val="0.8"/>
          <c:min val="-0.8"/>
        </c:scaling>
        <c:delete val="0"/>
        <c:axPos val="l"/>
        <c:numFmt formatCode="General" sourceLinked="1"/>
        <c:majorTickMark val="out"/>
        <c:minorTickMark val="none"/>
        <c:tickLblPos val="nextTo"/>
        <c:crossAx val="243471296"/>
        <c:crosses val="autoZero"/>
        <c:crossBetween val="between"/>
        <c:majorUnit val="0.2"/>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5'!$Q$3:$Q$42</c:f>
              <c:numCache>
                <c:formatCode>General</c:formatCode>
                <c:ptCount val="40"/>
                <c:pt idx="0">
                  <c:v>0</c:v>
                </c:pt>
                <c:pt idx="1">
                  <c:v>-0.14030000000000001</c:v>
                </c:pt>
                <c:pt idx="2">
                  <c:v>-0.16500000000000001</c:v>
                </c:pt>
                <c:pt idx="3">
                  <c:v>-0.1216</c:v>
                </c:pt>
                <c:pt idx="4">
                  <c:v>-5.28E-2</c:v>
                </c:pt>
                <c:pt idx="5">
                  <c:v>6.6299999999999998E-2</c:v>
                </c:pt>
                <c:pt idx="6">
                  <c:v>0.1195</c:v>
                </c:pt>
                <c:pt idx="7">
                  <c:v>0.1217</c:v>
                </c:pt>
                <c:pt idx="8">
                  <c:v>0.1076</c:v>
                </c:pt>
                <c:pt idx="9">
                  <c:v>9.6500000000000002E-2</c:v>
                </c:pt>
                <c:pt idx="10">
                  <c:v>8.8099999999999998E-2</c:v>
                </c:pt>
                <c:pt idx="11">
                  <c:v>7.9500000000000001E-2</c:v>
                </c:pt>
                <c:pt idx="12">
                  <c:v>7.0300000000000001E-2</c:v>
                </c:pt>
                <c:pt idx="13">
                  <c:v>6.1800000000000001E-2</c:v>
                </c:pt>
                <c:pt idx="14">
                  <c:v>5.45E-2</c:v>
                </c:pt>
                <c:pt idx="15">
                  <c:v>4.8300000000000003E-2</c:v>
                </c:pt>
                <c:pt idx="16">
                  <c:v>4.2799999999999998E-2</c:v>
                </c:pt>
                <c:pt idx="17">
                  <c:v>3.7900000000000003E-2</c:v>
                </c:pt>
                <c:pt idx="18">
                  <c:v>3.3700000000000001E-2</c:v>
                </c:pt>
                <c:pt idx="19">
                  <c:v>2.9899999999999999E-2</c:v>
                </c:pt>
                <c:pt idx="20">
                  <c:v>2.6599999999999999E-2</c:v>
                </c:pt>
                <c:pt idx="21">
                  <c:v>2.3699999999999999E-2</c:v>
                </c:pt>
                <c:pt idx="22">
                  <c:v>2.1100000000000001E-2</c:v>
                </c:pt>
                <c:pt idx="23">
                  <c:v>1.8800000000000001E-2</c:v>
                </c:pt>
                <c:pt idx="24">
                  <c:v>1.6799999999999999E-2</c:v>
                </c:pt>
                <c:pt idx="25">
                  <c:v>1.4999999999999999E-2</c:v>
                </c:pt>
                <c:pt idx="26">
                  <c:v>1.35E-2</c:v>
                </c:pt>
                <c:pt idx="27">
                  <c:v>1.21E-2</c:v>
                </c:pt>
                <c:pt idx="28">
                  <c:v>1.09E-2</c:v>
                </c:pt>
                <c:pt idx="29">
                  <c:v>9.7999999999999997E-3</c:v>
                </c:pt>
                <c:pt idx="30">
                  <c:v>8.8000000000000005E-3</c:v>
                </c:pt>
                <c:pt idx="31">
                  <c:v>8.0000000000000002E-3</c:v>
                </c:pt>
                <c:pt idx="32">
                  <c:v>7.1999999999999998E-3</c:v>
                </c:pt>
                <c:pt idx="33">
                  <c:v>6.4999999999999997E-3</c:v>
                </c:pt>
                <c:pt idx="34">
                  <c:v>6.0000000000000001E-3</c:v>
                </c:pt>
                <c:pt idx="35">
                  <c:v>5.4000000000000003E-3</c:v>
                </c:pt>
                <c:pt idx="36">
                  <c:v>4.8999999999999998E-3</c:v>
                </c:pt>
                <c:pt idx="37">
                  <c:v>4.4999999999999997E-3</c:v>
                </c:pt>
                <c:pt idx="38">
                  <c:v>4.1999999999999997E-3</c:v>
                </c:pt>
                <c:pt idx="39">
                  <c:v>3.8E-3</c:v>
                </c:pt>
              </c:numCache>
            </c:numRef>
          </c:val>
          <c:smooth val="0"/>
        </c:ser>
        <c:dLbls>
          <c:showLegendKey val="0"/>
          <c:showVal val="0"/>
          <c:showCatName val="0"/>
          <c:showSerName val="0"/>
          <c:showPercent val="0"/>
          <c:showBubbleSize val="0"/>
        </c:dLbls>
        <c:smooth val="0"/>
        <c:axId val="244501840"/>
        <c:axId val="244501448"/>
      </c:lineChart>
      <c:catAx>
        <c:axId val="244501840"/>
        <c:scaling>
          <c:orientation val="minMax"/>
        </c:scaling>
        <c:delete val="0"/>
        <c:axPos val="b"/>
        <c:majorTickMark val="out"/>
        <c:minorTickMark val="none"/>
        <c:tickLblPos val="nextTo"/>
        <c:crossAx val="244501448"/>
        <c:crosses val="autoZero"/>
        <c:auto val="1"/>
        <c:lblAlgn val="ctr"/>
        <c:lblOffset val="100"/>
        <c:tickLblSkip val="10"/>
        <c:noMultiLvlLbl val="0"/>
      </c:catAx>
      <c:valAx>
        <c:axId val="244501448"/>
        <c:scaling>
          <c:orientation val="minMax"/>
          <c:max val="0.8"/>
          <c:min val="-0.8"/>
        </c:scaling>
        <c:delete val="0"/>
        <c:axPos val="l"/>
        <c:numFmt formatCode="General" sourceLinked="1"/>
        <c:majorTickMark val="out"/>
        <c:minorTickMark val="none"/>
        <c:tickLblPos val="nextTo"/>
        <c:crossAx val="244501840"/>
        <c:crosses val="autoZero"/>
        <c:crossBetween val="between"/>
        <c:majorUnit val="0.2"/>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5'!$R$3:$R$42</c:f>
              <c:numCache>
                <c:formatCode>General</c:formatCode>
                <c:ptCount val="40"/>
                <c:pt idx="0">
                  <c:v>0</c:v>
                </c:pt>
                <c:pt idx="1">
                  <c:v>-0.1714</c:v>
                </c:pt>
                <c:pt idx="2">
                  <c:v>-0.2571</c:v>
                </c:pt>
                <c:pt idx="3">
                  <c:v>-0.25559999999999999</c:v>
                </c:pt>
                <c:pt idx="4">
                  <c:v>-0.2092</c:v>
                </c:pt>
                <c:pt idx="5">
                  <c:v>-5.2999999999999999E-2</c:v>
                </c:pt>
                <c:pt idx="6">
                  <c:v>4.2700000000000002E-2</c:v>
                </c:pt>
                <c:pt idx="7">
                  <c:v>7.1099999999999997E-2</c:v>
                </c:pt>
                <c:pt idx="8">
                  <c:v>6.9500000000000006E-2</c:v>
                </c:pt>
                <c:pt idx="9">
                  <c:v>6.6699999999999995E-2</c:v>
                </c:pt>
                <c:pt idx="10">
                  <c:v>6.5699999999999995E-2</c:v>
                </c:pt>
                <c:pt idx="11">
                  <c:v>6.3100000000000003E-2</c:v>
                </c:pt>
                <c:pt idx="12">
                  <c:v>5.8500000000000003E-2</c:v>
                </c:pt>
                <c:pt idx="13">
                  <c:v>5.3400000000000003E-2</c:v>
                </c:pt>
                <c:pt idx="14">
                  <c:v>4.8800000000000003E-2</c:v>
                </c:pt>
                <c:pt idx="15">
                  <c:v>4.48E-2</c:v>
                </c:pt>
                <c:pt idx="16">
                  <c:v>4.1200000000000001E-2</c:v>
                </c:pt>
                <c:pt idx="17">
                  <c:v>3.7900000000000003E-2</c:v>
                </c:pt>
                <c:pt idx="18">
                  <c:v>3.4799999999999998E-2</c:v>
                </c:pt>
                <c:pt idx="19">
                  <c:v>3.2000000000000001E-2</c:v>
                </c:pt>
                <c:pt idx="20">
                  <c:v>2.9399999999999999E-2</c:v>
                </c:pt>
                <c:pt idx="21">
                  <c:v>2.7099999999999999E-2</c:v>
                </c:pt>
                <c:pt idx="22">
                  <c:v>2.5000000000000001E-2</c:v>
                </c:pt>
                <c:pt idx="23">
                  <c:v>2.3E-2</c:v>
                </c:pt>
                <c:pt idx="24">
                  <c:v>2.12E-2</c:v>
                </c:pt>
                <c:pt idx="25">
                  <c:v>1.9599999999999999E-2</c:v>
                </c:pt>
                <c:pt idx="26">
                  <c:v>1.8100000000000002E-2</c:v>
                </c:pt>
                <c:pt idx="27">
                  <c:v>1.67E-2</c:v>
                </c:pt>
                <c:pt idx="28">
                  <c:v>1.54E-2</c:v>
                </c:pt>
                <c:pt idx="29">
                  <c:v>1.4200000000000001E-2</c:v>
                </c:pt>
                <c:pt idx="30">
                  <c:v>1.32E-2</c:v>
                </c:pt>
                <c:pt idx="31">
                  <c:v>1.2200000000000001E-2</c:v>
                </c:pt>
                <c:pt idx="32">
                  <c:v>1.1299999999999999E-2</c:v>
                </c:pt>
                <c:pt idx="33">
                  <c:v>1.04E-2</c:v>
                </c:pt>
                <c:pt idx="34">
                  <c:v>9.7000000000000003E-3</c:v>
                </c:pt>
                <c:pt idx="35">
                  <c:v>8.9999999999999993E-3</c:v>
                </c:pt>
                <c:pt idx="36">
                  <c:v>8.3000000000000001E-3</c:v>
                </c:pt>
                <c:pt idx="37">
                  <c:v>7.7000000000000002E-3</c:v>
                </c:pt>
                <c:pt idx="38">
                  <c:v>7.1999999999999998E-3</c:v>
                </c:pt>
                <c:pt idx="39">
                  <c:v>6.7000000000000002E-3</c:v>
                </c:pt>
              </c:numCache>
            </c:numRef>
          </c:val>
          <c:smooth val="0"/>
        </c:ser>
        <c:dLbls>
          <c:showLegendKey val="0"/>
          <c:showVal val="0"/>
          <c:showCatName val="0"/>
          <c:showSerName val="0"/>
          <c:showPercent val="0"/>
          <c:showBubbleSize val="0"/>
        </c:dLbls>
        <c:smooth val="0"/>
        <c:axId val="244494392"/>
        <c:axId val="244494784"/>
      </c:lineChart>
      <c:catAx>
        <c:axId val="244494392"/>
        <c:scaling>
          <c:orientation val="minMax"/>
        </c:scaling>
        <c:delete val="0"/>
        <c:axPos val="b"/>
        <c:majorTickMark val="out"/>
        <c:minorTickMark val="none"/>
        <c:tickLblPos val="nextTo"/>
        <c:crossAx val="244494784"/>
        <c:crosses val="autoZero"/>
        <c:auto val="1"/>
        <c:lblAlgn val="ctr"/>
        <c:lblOffset val="100"/>
        <c:tickLblSkip val="10"/>
        <c:noMultiLvlLbl val="0"/>
      </c:catAx>
      <c:valAx>
        <c:axId val="244494784"/>
        <c:scaling>
          <c:orientation val="minMax"/>
          <c:max val="0.8"/>
          <c:min val="-0.8"/>
        </c:scaling>
        <c:delete val="0"/>
        <c:axPos val="l"/>
        <c:numFmt formatCode="General" sourceLinked="1"/>
        <c:majorTickMark val="out"/>
        <c:minorTickMark val="none"/>
        <c:tickLblPos val="nextTo"/>
        <c:crossAx val="244494392"/>
        <c:crosses val="autoZero"/>
        <c:crossBetween val="between"/>
        <c:majorUnit val="0.2"/>
      </c:valAx>
    </c:plotArea>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5'!$S$3:$S$42</c:f>
              <c:numCache>
                <c:formatCode>General</c:formatCode>
                <c:ptCount val="40"/>
                <c:pt idx="0">
                  <c:v>0</c:v>
                </c:pt>
                <c:pt idx="1">
                  <c:v>0.1237</c:v>
                </c:pt>
                <c:pt idx="2">
                  <c:v>0.2208</c:v>
                </c:pt>
                <c:pt idx="3">
                  <c:v>0.25669999999999998</c:v>
                </c:pt>
                <c:pt idx="4">
                  <c:v>0.26860000000000001</c:v>
                </c:pt>
                <c:pt idx="5">
                  <c:v>0.1484</c:v>
                </c:pt>
                <c:pt idx="6">
                  <c:v>8.3500000000000005E-2</c:v>
                </c:pt>
                <c:pt idx="7">
                  <c:v>6.5600000000000006E-2</c:v>
                </c:pt>
                <c:pt idx="8">
                  <c:v>6.0900000000000003E-2</c:v>
                </c:pt>
                <c:pt idx="9">
                  <c:v>4.9500000000000002E-2</c:v>
                </c:pt>
                <c:pt idx="10">
                  <c:v>3.5799999999999998E-2</c:v>
                </c:pt>
                <c:pt idx="11">
                  <c:v>2.53E-2</c:v>
                </c:pt>
                <c:pt idx="12">
                  <c:v>1.84E-2</c:v>
                </c:pt>
                <c:pt idx="13">
                  <c:v>1.35E-2</c:v>
                </c:pt>
                <c:pt idx="14">
                  <c:v>9.4000000000000004E-3</c:v>
                </c:pt>
                <c:pt idx="15">
                  <c:v>6.1000000000000004E-3</c:v>
                </c:pt>
                <c:pt idx="16">
                  <c:v>3.5000000000000001E-3</c:v>
                </c:pt>
                <c:pt idx="17">
                  <c:v>1.6000000000000001E-3</c:v>
                </c:pt>
                <c:pt idx="18">
                  <c:v>1E-4</c:v>
                </c:pt>
                <c:pt idx="19">
                  <c:v>-1E-3</c:v>
                </c:pt>
                <c:pt idx="20">
                  <c:v>-1.8E-3</c:v>
                </c:pt>
                <c:pt idx="21">
                  <c:v>-2.3999999999999998E-3</c:v>
                </c:pt>
                <c:pt idx="22">
                  <c:v>-2.8E-3</c:v>
                </c:pt>
                <c:pt idx="23">
                  <c:v>-3.0999999999999999E-3</c:v>
                </c:pt>
                <c:pt idx="24">
                  <c:v>-3.3E-3</c:v>
                </c:pt>
                <c:pt idx="25">
                  <c:v>-3.3999999999999998E-3</c:v>
                </c:pt>
                <c:pt idx="26">
                  <c:v>-3.3999999999999998E-3</c:v>
                </c:pt>
                <c:pt idx="27">
                  <c:v>-3.3999999999999998E-3</c:v>
                </c:pt>
                <c:pt idx="28">
                  <c:v>-3.3999999999999998E-3</c:v>
                </c:pt>
                <c:pt idx="29">
                  <c:v>-3.3E-3</c:v>
                </c:pt>
                <c:pt idx="30">
                  <c:v>-3.3E-3</c:v>
                </c:pt>
                <c:pt idx="31">
                  <c:v>-3.2000000000000002E-3</c:v>
                </c:pt>
                <c:pt idx="32">
                  <c:v>-3.0999999999999999E-3</c:v>
                </c:pt>
                <c:pt idx="33">
                  <c:v>-3.0000000000000001E-3</c:v>
                </c:pt>
                <c:pt idx="34">
                  <c:v>-2.8999999999999998E-3</c:v>
                </c:pt>
                <c:pt idx="35">
                  <c:v>-2.7000000000000001E-3</c:v>
                </c:pt>
                <c:pt idx="36">
                  <c:v>-2.5999999999999999E-3</c:v>
                </c:pt>
                <c:pt idx="37">
                  <c:v>-2.5000000000000001E-3</c:v>
                </c:pt>
                <c:pt idx="38">
                  <c:v>-2.3999999999999998E-3</c:v>
                </c:pt>
                <c:pt idx="39">
                  <c:v>-2.3E-3</c:v>
                </c:pt>
              </c:numCache>
            </c:numRef>
          </c:val>
          <c:smooth val="0"/>
        </c:ser>
        <c:dLbls>
          <c:showLegendKey val="0"/>
          <c:showVal val="0"/>
          <c:showCatName val="0"/>
          <c:showSerName val="0"/>
          <c:showPercent val="0"/>
          <c:showBubbleSize val="0"/>
        </c:dLbls>
        <c:smooth val="0"/>
        <c:axId val="244495568"/>
        <c:axId val="244497920"/>
      </c:lineChart>
      <c:catAx>
        <c:axId val="244495568"/>
        <c:scaling>
          <c:orientation val="minMax"/>
        </c:scaling>
        <c:delete val="0"/>
        <c:axPos val="b"/>
        <c:majorTickMark val="out"/>
        <c:minorTickMark val="none"/>
        <c:tickLblPos val="nextTo"/>
        <c:crossAx val="244497920"/>
        <c:crosses val="autoZero"/>
        <c:auto val="1"/>
        <c:lblAlgn val="ctr"/>
        <c:lblOffset val="100"/>
        <c:tickLblSkip val="10"/>
        <c:noMultiLvlLbl val="0"/>
      </c:catAx>
      <c:valAx>
        <c:axId val="244497920"/>
        <c:scaling>
          <c:orientation val="minMax"/>
          <c:max val="0.8"/>
          <c:min val="-0.8"/>
        </c:scaling>
        <c:delete val="0"/>
        <c:axPos val="l"/>
        <c:numFmt formatCode="General" sourceLinked="1"/>
        <c:majorTickMark val="out"/>
        <c:minorTickMark val="none"/>
        <c:tickLblPos val="nextTo"/>
        <c:crossAx val="244495568"/>
        <c:crosses val="autoZero"/>
        <c:crossBetween val="between"/>
        <c:majorUnit val="0.2"/>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5'!$T$3:$T$42</c:f>
              <c:numCache>
                <c:formatCode>General</c:formatCode>
                <c:ptCount val="40"/>
                <c:pt idx="0">
                  <c:v>0</c:v>
                </c:pt>
                <c:pt idx="1">
                  <c:v>0.31340000000000001</c:v>
                </c:pt>
                <c:pt idx="2">
                  <c:v>-0.1406</c:v>
                </c:pt>
                <c:pt idx="3">
                  <c:v>-0.45469999999999999</c:v>
                </c:pt>
                <c:pt idx="4">
                  <c:v>-0.67900000000000005</c:v>
                </c:pt>
                <c:pt idx="5">
                  <c:v>-0.4834</c:v>
                </c:pt>
                <c:pt idx="6">
                  <c:v>-0.3165</c:v>
                </c:pt>
                <c:pt idx="7">
                  <c:v>-0.25559999999999999</c:v>
                </c:pt>
                <c:pt idx="8">
                  <c:v>-0.24990000000000001</c:v>
                </c:pt>
                <c:pt idx="9">
                  <c:v>-0.2389</c:v>
                </c:pt>
                <c:pt idx="10">
                  <c:v>-0.2177</c:v>
                </c:pt>
                <c:pt idx="11">
                  <c:v>-0.19750000000000001</c:v>
                </c:pt>
                <c:pt idx="12">
                  <c:v>-0.18290000000000001</c:v>
                </c:pt>
                <c:pt idx="13">
                  <c:v>-0.17150000000000001</c:v>
                </c:pt>
                <c:pt idx="14">
                  <c:v>-0.16070000000000001</c:v>
                </c:pt>
                <c:pt idx="15">
                  <c:v>-0.15029999999999999</c:v>
                </c:pt>
                <c:pt idx="16">
                  <c:v>-0.14069999999999999</c:v>
                </c:pt>
                <c:pt idx="17">
                  <c:v>-0.13189999999999999</c:v>
                </c:pt>
                <c:pt idx="18">
                  <c:v>-0.124</c:v>
                </c:pt>
                <c:pt idx="19">
                  <c:v>-0.1167</c:v>
                </c:pt>
                <c:pt idx="20">
                  <c:v>-0.11</c:v>
                </c:pt>
                <c:pt idx="21">
                  <c:v>-0.1038</c:v>
                </c:pt>
                <c:pt idx="22">
                  <c:v>-9.8100000000000007E-2</c:v>
                </c:pt>
                <c:pt idx="23">
                  <c:v>-9.2899999999999996E-2</c:v>
                </c:pt>
                <c:pt idx="24">
                  <c:v>-8.8099999999999998E-2</c:v>
                </c:pt>
                <c:pt idx="25">
                  <c:v>-8.3699999999999997E-2</c:v>
                </c:pt>
                <c:pt idx="26">
                  <c:v>-7.9600000000000004E-2</c:v>
                </c:pt>
                <c:pt idx="27">
                  <c:v>-7.5899999999999995E-2</c:v>
                </c:pt>
                <c:pt idx="28">
                  <c:v>-7.2499999999999995E-2</c:v>
                </c:pt>
                <c:pt idx="29">
                  <c:v>-6.93E-2</c:v>
                </c:pt>
                <c:pt idx="30">
                  <c:v>-6.6400000000000001E-2</c:v>
                </c:pt>
                <c:pt idx="31">
                  <c:v>-6.3700000000000007E-2</c:v>
                </c:pt>
                <c:pt idx="32">
                  <c:v>-6.1199999999999997E-2</c:v>
                </c:pt>
                <c:pt idx="33">
                  <c:v>-5.8900000000000001E-2</c:v>
                </c:pt>
                <c:pt idx="34">
                  <c:v>-5.67E-2</c:v>
                </c:pt>
                <c:pt idx="35">
                  <c:v>-5.4800000000000001E-2</c:v>
                </c:pt>
                <c:pt idx="36">
                  <c:v>-5.2900000000000003E-2</c:v>
                </c:pt>
                <c:pt idx="37">
                  <c:v>-5.1299999999999998E-2</c:v>
                </c:pt>
                <c:pt idx="38">
                  <c:v>-4.9700000000000001E-2</c:v>
                </c:pt>
                <c:pt idx="39">
                  <c:v>-4.82E-2</c:v>
                </c:pt>
              </c:numCache>
            </c:numRef>
          </c:val>
          <c:smooth val="0"/>
        </c:ser>
        <c:dLbls>
          <c:showLegendKey val="0"/>
          <c:showVal val="0"/>
          <c:showCatName val="0"/>
          <c:showSerName val="0"/>
          <c:showPercent val="0"/>
          <c:showBubbleSize val="0"/>
        </c:dLbls>
        <c:smooth val="0"/>
        <c:axId val="244500664"/>
        <c:axId val="244496744"/>
      </c:lineChart>
      <c:catAx>
        <c:axId val="244500664"/>
        <c:scaling>
          <c:orientation val="minMax"/>
        </c:scaling>
        <c:delete val="0"/>
        <c:axPos val="b"/>
        <c:majorTickMark val="out"/>
        <c:minorTickMark val="none"/>
        <c:tickLblPos val="nextTo"/>
        <c:crossAx val="244496744"/>
        <c:crosses val="autoZero"/>
        <c:auto val="1"/>
        <c:lblAlgn val="ctr"/>
        <c:lblOffset val="100"/>
        <c:tickLblSkip val="10"/>
        <c:noMultiLvlLbl val="0"/>
      </c:catAx>
      <c:valAx>
        <c:axId val="244496744"/>
        <c:scaling>
          <c:orientation val="minMax"/>
          <c:max val="0.8"/>
          <c:min val="-0.8"/>
        </c:scaling>
        <c:delete val="0"/>
        <c:axPos val="l"/>
        <c:numFmt formatCode="General" sourceLinked="1"/>
        <c:majorTickMark val="out"/>
        <c:minorTickMark val="none"/>
        <c:tickLblPos val="nextTo"/>
        <c:crossAx val="244500664"/>
        <c:crosses val="autoZero"/>
        <c:crossBetween val="between"/>
        <c:majorUnit val="0.2"/>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5'!$U$3:$U$42</c:f>
              <c:numCache>
                <c:formatCode>General</c:formatCode>
                <c:ptCount val="40"/>
                <c:pt idx="0">
                  <c:v>0</c:v>
                </c:pt>
                <c:pt idx="1">
                  <c:v>0.41789999999999999</c:v>
                </c:pt>
                <c:pt idx="2">
                  <c:v>0.37019999999999997</c:v>
                </c:pt>
                <c:pt idx="3">
                  <c:v>0.32540000000000002</c:v>
                </c:pt>
                <c:pt idx="4">
                  <c:v>0.28570000000000001</c:v>
                </c:pt>
                <c:pt idx="5">
                  <c:v>0.25259999999999999</c:v>
                </c:pt>
                <c:pt idx="6">
                  <c:v>0.22919999999999999</c:v>
                </c:pt>
                <c:pt idx="7">
                  <c:v>0.20860000000000001</c:v>
                </c:pt>
                <c:pt idx="8">
                  <c:v>0.18820000000000001</c:v>
                </c:pt>
                <c:pt idx="9">
                  <c:v>0.1686</c:v>
                </c:pt>
                <c:pt idx="10">
                  <c:v>0.15090000000000001</c:v>
                </c:pt>
                <c:pt idx="11">
                  <c:v>0.1351</c:v>
                </c:pt>
                <c:pt idx="12">
                  <c:v>0.121</c:v>
                </c:pt>
                <c:pt idx="13">
                  <c:v>0.1082</c:v>
                </c:pt>
                <c:pt idx="14">
                  <c:v>9.6799999999999997E-2</c:v>
                </c:pt>
                <c:pt idx="15">
                  <c:v>8.6499999999999994E-2</c:v>
                </c:pt>
                <c:pt idx="16">
                  <c:v>7.7200000000000005E-2</c:v>
                </c:pt>
                <c:pt idx="17">
                  <c:v>6.9000000000000006E-2</c:v>
                </c:pt>
                <c:pt idx="18">
                  <c:v>6.1499999999999999E-2</c:v>
                </c:pt>
                <c:pt idx="19">
                  <c:v>5.4899999999999997E-2</c:v>
                </c:pt>
                <c:pt idx="20">
                  <c:v>4.8899999999999999E-2</c:v>
                </c:pt>
                <c:pt idx="21">
                  <c:v>4.36E-2</c:v>
                </c:pt>
                <c:pt idx="22">
                  <c:v>3.8800000000000001E-2</c:v>
                </c:pt>
                <c:pt idx="23">
                  <c:v>3.4500000000000003E-2</c:v>
                </c:pt>
                <c:pt idx="24">
                  <c:v>3.0599999999999999E-2</c:v>
                </c:pt>
                <c:pt idx="25">
                  <c:v>2.7199999999999998E-2</c:v>
                </c:pt>
                <c:pt idx="26">
                  <c:v>2.41E-2</c:v>
                </c:pt>
                <c:pt idx="27">
                  <c:v>2.1299999999999999E-2</c:v>
                </c:pt>
                <c:pt idx="28">
                  <c:v>1.89E-2</c:v>
                </c:pt>
                <c:pt idx="29">
                  <c:v>1.67E-2</c:v>
                </c:pt>
                <c:pt idx="30">
                  <c:v>1.47E-2</c:v>
                </c:pt>
                <c:pt idx="31">
                  <c:v>1.29E-2</c:v>
                </c:pt>
                <c:pt idx="32">
                  <c:v>1.14E-2</c:v>
                </c:pt>
                <c:pt idx="33">
                  <c:v>0.01</c:v>
                </c:pt>
                <c:pt idx="34">
                  <c:v>8.6999999999999994E-3</c:v>
                </c:pt>
                <c:pt idx="35">
                  <c:v>7.6E-3</c:v>
                </c:pt>
                <c:pt idx="36">
                  <c:v>6.6E-3</c:v>
                </c:pt>
                <c:pt idx="37">
                  <c:v>5.7000000000000002E-3</c:v>
                </c:pt>
                <c:pt idx="38">
                  <c:v>5.0000000000000001E-3</c:v>
                </c:pt>
                <c:pt idx="39">
                  <c:v>4.3E-3</c:v>
                </c:pt>
              </c:numCache>
            </c:numRef>
          </c:val>
          <c:smooth val="0"/>
        </c:ser>
        <c:dLbls>
          <c:showLegendKey val="0"/>
          <c:showVal val="0"/>
          <c:showCatName val="0"/>
          <c:showSerName val="0"/>
          <c:showPercent val="0"/>
          <c:showBubbleSize val="0"/>
        </c:dLbls>
        <c:smooth val="0"/>
        <c:axId val="244499880"/>
        <c:axId val="244498312"/>
      </c:lineChart>
      <c:catAx>
        <c:axId val="244499880"/>
        <c:scaling>
          <c:orientation val="minMax"/>
        </c:scaling>
        <c:delete val="0"/>
        <c:axPos val="b"/>
        <c:majorTickMark val="out"/>
        <c:minorTickMark val="none"/>
        <c:tickLblPos val="nextTo"/>
        <c:crossAx val="244498312"/>
        <c:crosses val="autoZero"/>
        <c:auto val="1"/>
        <c:lblAlgn val="ctr"/>
        <c:lblOffset val="100"/>
        <c:tickLblSkip val="10"/>
        <c:noMultiLvlLbl val="0"/>
      </c:catAx>
      <c:valAx>
        <c:axId val="244498312"/>
        <c:scaling>
          <c:orientation val="minMax"/>
          <c:max val="0.8"/>
          <c:min val="-0.8"/>
        </c:scaling>
        <c:delete val="0"/>
        <c:axPos val="l"/>
        <c:numFmt formatCode="General" sourceLinked="1"/>
        <c:majorTickMark val="out"/>
        <c:minorTickMark val="none"/>
        <c:tickLblPos val="nextTo"/>
        <c:crossAx val="244499880"/>
        <c:crosses val="autoZero"/>
        <c:crossBetween val="between"/>
        <c:majorUnit val="0.2"/>
      </c:valAx>
    </c:plotArea>
    <c:plotVisOnly val="1"/>
    <c:dispBlanksAs val="gap"/>
    <c:showDLblsOverMax val="0"/>
  </c:chart>
  <c:printSettings>
    <c:headerFooter/>
    <c:pageMargins b="0.75000000000000178" l="0.70000000000000062" r="0.70000000000000062" t="0.75000000000000178" header="0.30000000000000032" footer="0.30000000000000032"/>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5'!$M$3:$M$42</c:f>
              <c:numCache>
                <c:formatCode>General</c:formatCode>
                <c:ptCount val="40"/>
                <c:pt idx="0">
                  <c:v>0</c:v>
                </c:pt>
                <c:pt idx="1">
                  <c:v>-0.27400000000000002</c:v>
                </c:pt>
                <c:pt idx="2">
                  <c:v>0.11550000000000001</c:v>
                </c:pt>
                <c:pt idx="3">
                  <c:v>0.38080000000000003</c:v>
                </c:pt>
                <c:pt idx="4">
                  <c:v>0.56940000000000002</c:v>
                </c:pt>
                <c:pt idx="5">
                  <c:v>0.39460000000000001</c:v>
                </c:pt>
                <c:pt idx="6">
                  <c:v>0.25109999999999999</c:v>
                </c:pt>
                <c:pt idx="7">
                  <c:v>0.2011</c:v>
                </c:pt>
                <c:pt idx="8">
                  <c:v>0.1976</c:v>
                </c:pt>
                <c:pt idx="9">
                  <c:v>0.18809999999999999</c:v>
                </c:pt>
                <c:pt idx="10">
                  <c:v>0.16930000000000001</c:v>
                </c:pt>
                <c:pt idx="11">
                  <c:v>0.15140000000000001</c:v>
                </c:pt>
                <c:pt idx="12">
                  <c:v>0.1384</c:v>
                </c:pt>
                <c:pt idx="13">
                  <c:v>0.12809999999999999</c:v>
                </c:pt>
                <c:pt idx="14">
                  <c:v>0.11840000000000001</c:v>
                </c:pt>
                <c:pt idx="15">
                  <c:v>0.109</c:v>
                </c:pt>
                <c:pt idx="16">
                  <c:v>0.1003</c:v>
                </c:pt>
                <c:pt idx="17">
                  <c:v>9.2499999999999999E-2</c:v>
                </c:pt>
                <c:pt idx="18">
                  <c:v>8.5300000000000001E-2</c:v>
                </c:pt>
                <c:pt idx="19">
                  <c:v>7.8700000000000006E-2</c:v>
                </c:pt>
                <c:pt idx="20">
                  <c:v>7.2700000000000001E-2</c:v>
                </c:pt>
                <c:pt idx="21">
                  <c:v>6.7100000000000007E-2</c:v>
                </c:pt>
                <c:pt idx="22">
                  <c:v>6.2E-2</c:v>
                </c:pt>
                <c:pt idx="23">
                  <c:v>5.7299999999999997E-2</c:v>
                </c:pt>
                <c:pt idx="24">
                  <c:v>5.3100000000000001E-2</c:v>
                </c:pt>
                <c:pt idx="25">
                  <c:v>4.9099999999999998E-2</c:v>
                </c:pt>
                <c:pt idx="26">
                  <c:v>4.5499999999999999E-2</c:v>
                </c:pt>
                <c:pt idx="27">
                  <c:v>4.2099999999999999E-2</c:v>
                </c:pt>
                <c:pt idx="28">
                  <c:v>3.9100000000000003E-2</c:v>
                </c:pt>
                <c:pt idx="29">
                  <c:v>3.6200000000000003E-2</c:v>
                </c:pt>
                <c:pt idx="30">
                  <c:v>3.3599999999999998E-2</c:v>
                </c:pt>
                <c:pt idx="31">
                  <c:v>3.1199999999999999E-2</c:v>
                </c:pt>
                <c:pt idx="32">
                  <c:v>2.9000000000000001E-2</c:v>
                </c:pt>
                <c:pt idx="33">
                  <c:v>2.7E-2</c:v>
                </c:pt>
                <c:pt idx="34">
                  <c:v>2.5100000000000001E-2</c:v>
                </c:pt>
                <c:pt idx="35">
                  <c:v>2.3400000000000001E-2</c:v>
                </c:pt>
                <c:pt idx="36">
                  <c:v>2.18E-2</c:v>
                </c:pt>
                <c:pt idx="37">
                  <c:v>2.0299999999999999E-2</c:v>
                </c:pt>
                <c:pt idx="38">
                  <c:v>1.89E-2</c:v>
                </c:pt>
                <c:pt idx="39">
                  <c:v>1.77E-2</c:v>
                </c:pt>
              </c:numCache>
            </c:numRef>
          </c:val>
          <c:smooth val="0"/>
        </c:ser>
        <c:dLbls>
          <c:showLegendKey val="0"/>
          <c:showVal val="0"/>
          <c:showCatName val="0"/>
          <c:showSerName val="0"/>
          <c:showPercent val="0"/>
          <c:showBubbleSize val="0"/>
        </c:dLbls>
        <c:smooth val="0"/>
        <c:axId val="244498704"/>
        <c:axId val="244497528"/>
      </c:lineChart>
      <c:catAx>
        <c:axId val="244498704"/>
        <c:scaling>
          <c:orientation val="minMax"/>
        </c:scaling>
        <c:delete val="0"/>
        <c:axPos val="b"/>
        <c:majorTickMark val="out"/>
        <c:minorTickMark val="none"/>
        <c:tickLblPos val="nextTo"/>
        <c:crossAx val="244497528"/>
        <c:crosses val="autoZero"/>
        <c:auto val="1"/>
        <c:lblAlgn val="ctr"/>
        <c:lblOffset val="100"/>
        <c:tickLblSkip val="10"/>
        <c:noMultiLvlLbl val="0"/>
      </c:catAx>
      <c:valAx>
        <c:axId val="244497528"/>
        <c:scaling>
          <c:orientation val="minMax"/>
          <c:max val="0.8"/>
          <c:min val="-0.8"/>
        </c:scaling>
        <c:delete val="0"/>
        <c:axPos val="l"/>
        <c:numFmt formatCode="General" sourceLinked="1"/>
        <c:majorTickMark val="out"/>
        <c:minorTickMark val="none"/>
        <c:tickLblPos val="nextTo"/>
        <c:crossAx val="244498704"/>
        <c:crosses val="autoZero"/>
        <c:crossBetween val="between"/>
        <c:majorUnit val="0.2"/>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5'!$X$3:$X$42</c:f>
              <c:numCache>
                <c:formatCode>General</c:formatCode>
                <c:ptCount val="40"/>
                <c:pt idx="0">
                  <c:v>0</c:v>
                </c:pt>
                <c:pt idx="1">
                  <c:v>-6.4199999999999993E-2</c:v>
                </c:pt>
                <c:pt idx="2">
                  <c:v>-0.1135</c:v>
                </c:pt>
                <c:pt idx="3">
                  <c:v>-9.8100000000000007E-2</c:v>
                </c:pt>
                <c:pt idx="4">
                  <c:v>-6.0699999999999997E-2</c:v>
                </c:pt>
                <c:pt idx="5">
                  <c:v>-1.5900000000000001E-2</c:v>
                </c:pt>
                <c:pt idx="6">
                  <c:v>-3.2000000000000002E-3</c:v>
                </c:pt>
                <c:pt idx="7">
                  <c:v>-3.5999999999999999E-3</c:v>
                </c:pt>
                <c:pt idx="8">
                  <c:v>-4.4000000000000003E-3</c:v>
                </c:pt>
                <c:pt idx="9">
                  <c:v>-3.0000000000000001E-3</c:v>
                </c:pt>
                <c:pt idx="10">
                  <c:v>-1.6000000000000001E-3</c:v>
                </c:pt>
                <c:pt idx="11">
                  <c:v>-1.1999999999999999E-3</c:v>
                </c:pt>
                <c:pt idx="12">
                  <c:v>-1.2999999999999999E-3</c:v>
                </c:pt>
                <c:pt idx="13">
                  <c:v>-1.4E-3</c:v>
                </c:pt>
                <c:pt idx="14">
                  <c:v>-1.4E-3</c:v>
                </c:pt>
                <c:pt idx="15">
                  <c:v>-1.2999999999999999E-3</c:v>
                </c:pt>
                <c:pt idx="16">
                  <c:v>-1.1999999999999999E-3</c:v>
                </c:pt>
                <c:pt idx="17">
                  <c:v>-1.1999999999999999E-3</c:v>
                </c:pt>
                <c:pt idx="18">
                  <c:v>-1.1999999999999999E-3</c:v>
                </c:pt>
                <c:pt idx="19">
                  <c:v>-1.1000000000000001E-3</c:v>
                </c:pt>
                <c:pt idx="20">
                  <c:v>-1.1000000000000001E-3</c:v>
                </c:pt>
                <c:pt idx="21">
                  <c:v>-1E-3</c:v>
                </c:pt>
                <c:pt idx="22">
                  <c:v>-1E-3</c:v>
                </c:pt>
                <c:pt idx="23">
                  <c:v>-8.9999999999999998E-4</c:v>
                </c:pt>
                <c:pt idx="24">
                  <c:v>-8.9999999999999998E-4</c:v>
                </c:pt>
                <c:pt idx="25">
                  <c:v>-8.9999999999999998E-4</c:v>
                </c:pt>
                <c:pt idx="26">
                  <c:v>-8.0000000000000004E-4</c:v>
                </c:pt>
                <c:pt idx="27">
                  <c:v>-8.0000000000000004E-4</c:v>
                </c:pt>
                <c:pt idx="28">
                  <c:v>-8.0000000000000004E-4</c:v>
                </c:pt>
                <c:pt idx="29">
                  <c:v>-6.9999999999999999E-4</c:v>
                </c:pt>
                <c:pt idx="30">
                  <c:v>-6.9999999999999999E-4</c:v>
                </c:pt>
                <c:pt idx="31">
                  <c:v>-6.9999999999999999E-4</c:v>
                </c:pt>
                <c:pt idx="32">
                  <c:v>-6.9999999999999999E-4</c:v>
                </c:pt>
                <c:pt idx="33">
                  <c:v>-5.9999999999999995E-4</c:v>
                </c:pt>
                <c:pt idx="34">
                  <c:v>-5.9999999999999995E-4</c:v>
                </c:pt>
                <c:pt idx="35">
                  <c:v>-5.9999999999999995E-4</c:v>
                </c:pt>
                <c:pt idx="36">
                  <c:v>-5.9999999999999995E-4</c:v>
                </c:pt>
                <c:pt idx="37">
                  <c:v>-5.0000000000000001E-4</c:v>
                </c:pt>
                <c:pt idx="38">
                  <c:v>-5.0000000000000001E-4</c:v>
                </c:pt>
                <c:pt idx="39">
                  <c:v>-5.0000000000000001E-4</c:v>
                </c:pt>
              </c:numCache>
            </c:numRef>
          </c:val>
          <c:smooth val="0"/>
        </c:ser>
        <c:dLbls>
          <c:showLegendKey val="0"/>
          <c:showVal val="0"/>
          <c:showCatName val="0"/>
          <c:showSerName val="0"/>
          <c:showPercent val="0"/>
          <c:showBubbleSize val="0"/>
        </c:dLbls>
        <c:smooth val="0"/>
        <c:axId val="292353864"/>
        <c:axId val="292348376"/>
      </c:lineChart>
      <c:catAx>
        <c:axId val="292353864"/>
        <c:scaling>
          <c:orientation val="minMax"/>
        </c:scaling>
        <c:delete val="0"/>
        <c:axPos val="b"/>
        <c:majorTickMark val="out"/>
        <c:minorTickMark val="none"/>
        <c:tickLblPos val="nextTo"/>
        <c:crossAx val="292348376"/>
        <c:crosses val="autoZero"/>
        <c:auto val="1"/>
        <c:lblAlgn val="ctr"/>
        <c:lblOffset val="100"/>
        <c:tickLblSkip val="10"/>
        <c:noMultiLvlLbl val="0"/>
      </c:catAx>
      <c:valAx>
        <c:axId val="292348376"/>
        <c:scaling>
          <c:orientation val="minMax"/>
          <c:max val="0.2"/>
          <c:min val="-0.2"/>
        </c:scaling>
        <c:delete val="0"/>
        <c:axPos val="l"/>
        <c:numFmt formatCode="General" sourceLinked="1"/>
        <c:majorTickMark val="out"/>
        <c:minorTickMark val="none"/>
        <c:tickLblPos val="nextTo"/>
        <c:crossAx val="292353864"/>
        <c:crosses val="autoZero"/>
        <c:crossBetween val="between"/>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5'!$Y$3:$Y$42</c:f>
              <c:numCache>
                <c:formatCode>General</c:formatCode>
                <c:ptCount val="40"/>
                <c:pt idx="0">
                  <c:v>0</c:v>
                </c:pt>
                <c:pt idx="1">
                  <c:v>1.29E-2</c:v>
                </c:pt>
                <c:pt idx="2">
                  <c:v>1.0699999999999999E-2</c:v>
                </c:pt>
                <c:pt idx="3">
                  <c:v>4.7000000000000002E-3</c:v>
                </c:pt>
                <c:pt idx="4">
                  <c:v>-2.0000000000000001E-4</c:v>
                </c:pt>
                <c:pt idx="5">
                  <c:v>-4.7000000000000002E-3</c:v>
                </c:pt>
                <c:pt idx="6">
                  <c:v>-2.8999999999999998E-3</c:v>
                </c:pt>
                <c:pt idx="7">
                  <c:v>-1E-3</c:v>
                </c:pt>
                <c:pt idx="8">
                  <c:v>-4.0000000000000002E-4</c:v>
                </c:pt>
                <c:pt idx="9">
                  <c:v>-4.0000000000000002E-4</c:v>
                </c:pt>
                <c:pt idx="10">
                  <c:v>-2.9999999999999997E-4</c:v>
                </c:pt>
                <c:pt idx="11">
                  <c:v>-1E-4</c:v>
                </c:pt>
                <c:pt idx="12">
                  <c:v>2.0000000000000001E-4</c:v>
                </c:pt>
                <c:pt idx="13">
                  <c:v>4.0000000000000002E-4</c:v>
                </c:pt>
                <c:pt idx="14">
                  <c:v>5.0000000000000001E-4</c:v>
                </c:pt>
                <c:pt idx="15">
                  <c:v>5.9999999999999995E-4</c:v>
                </c:pt>
                <c:pt idx="16">
                  <c:v>6.9999999999999999E-4</c:v>
                </c:pt>
                <c:pt idx="17">
                  <c:v>8.0000000000000004E-4</c:v>
                </c:pt>
                <c:pt idx="18">
                  <c:v>8.0000000000000004E-4</c:v>
                </c:pt>
                <c:pt idx="19">
                  <c:v>8.9999999999999998E-4</c:v>
                </c:pt>
                <c:pt idx="20">
                  <c:v>8.9999999999999998E-4</c:v>
                </c:pt>
                <c:pt idx="21">
                  <c:v>1E-3</c:v>
                </c:pt>
                <c:pt idx="22">
                  <c:v>1E-3</c:v>
                </c:pt>
                <c:pt idx="23">
                  <c:v>1E-3</c:v>
                </c:pt>
                <c:pt idx="24">
                  <c:v>1E-3</c:v>
                </c:pt>
                <c:pt idx="25">
                  <c:v>1E-3</c:v>
                </c:pt>
                <c:pt idx="26">
                  <c:v>1E-3</c:v>
                </c:pt>
                <c:pt idx="27">
                  <c:v>1E-3</c:v>
                </c:pt>
                <c:pt idx="28">
                  <c:v>1E-3</c:v>
                </c:pt>
                <c:pt idx="29">
                  <c:v>1E-3</c:v>
                </c:pt>
                <c:pt idx="30">
                  <c:v>8.9999999999999998E-4</c:v>
                </c:pt>
                <c:pt idx="31">
                  <c:v>8.9999999999999998E-4</c:v>
                </c:pt>
                <c:pt idx="32">
                  <c:v>8.9999999999999998E-4</c:v>
                </c:pt>
                <c:pt idx="33">
                  <c:v>8.9999999999999998E-4</c:v>
                </c:pt>
                <c:pt idx="34">
                  <c:v>8.9999999999999998E-4</c:v>
                </c:pt>
                <c:pt idx="35">
                  <c:v>8.0000000000000004E-4</c:v>
                </c:pt>
                <c:pt idx="36">
                  <c:v>8.0000000000000004E-4</c:v>
                </c:pt>
                <c:pt idx="37">
                  <c:v>8.0000000000000004E-4</c:v>
                </c:pt>
                <c:pt idx="38">
                  <c:v>8.0000000000000004E-4</c:v>
                </c:pt>
                <c:pt idx="39">
                  <c:v>6.9999999999999999E-4</c:v>
                </c:pt>
              </c:numCache>
            </c:numRef>
          </c:val>
          <c:smooth val="0"/>
        </c:ser>
        <c:dLbls>
          <c:showLegendKey val="0"/>
          <c:showVal val="0"/>
          <c:showCatName val="0"/>
          <c:showSerName val="0"/>
          <c:showPercent val="0"/>
          <c:showBubbleSize val="0"/>
        </c:dLbls>
        <c:smooth val="0"/>
        <c:axId val="292352296"/>
        <c:axId val="292352688"/>
      </c:lineChart>
      <c:catAx>
        <c:axId val="292352296"/>
        <c:scaling>
          <c:orientation val="minMax"/>
        </c:scaling>
        <c:delete val="0"/>
        <c:axPos val="b"/>
        <c:majorTickMark val="out"/>
        <c:minorTickMark val="none"/>
        <c:tickLblPos val="nextTo"/>
        <c:crossAx val="292352688"/>
        <c:crosses val="autoZero"/>
        <c:auto val="1"/>
        <c:lblAlgn val="ctr"/>
        <c:lblOffset val="100"/>
        <c:tickLblSkip val="10"/>
        <c:noMultiLvlLbl val="0"/>
      </c:catAx>
      <c:valAx>
        <c:axId val="292352688"/>
        <c:scaling>
          <c:orientation val="minMax"/>
          <c:max val="0.2"/>
          <c:min val="-0.2"/>
        </c:scaling>
        <c:delete val="0"/>
        <c:axPos val="l"/>
        <c:numFmt formatCode="General" sourceLinked="1"/>
        <c:majorTickMark val="out"/>
        <c:minorTickMark val="none"/>
        <c:tickLblPos val="nextTo"/>
        <c:crossAx val="292352296"/>
        <c:crosses val="autoZero"/>
        <c:crossBetween val="between"/>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Real investment growth</a:t>
            </a:r>
          </a:p>
        </c:rich>
      </c:tx>
      <c:layout/>
      <c:overlay val="1"/>
    </c:title>
    <c:autoTitleDeleted val="0"/>
    <c:plotArea>
      <c:layout/>
      <c:lineChart>
        <c:grouping val="standard"/>
        <c:varyColors val="0"/>
        <c:ser>
          <c:idx val="0"/>
          <c:order val="0"/>
          <c:spPr>
            <a:ln w="19050">
              <a:solidFill>
                <a:schemeClr val="tx1"/>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1'!$G$2:$G$89</c:f>
              <c:numCache>
                <c:formatCode>General</c:formatCode>
                <c:ptCount val="88"/>
                <c:pt idx="0">
                  <c:v>1.2712000000000001</c:v>
                </c:pt>
                <c:pt idx="1">
                  <c:v>7.4080000000000004</c:v>
                </c:pt>
                <c:pt idx="2">
                  <c:v>4.3848000000000003</c:v>
                </c:pt>
                <c:pt idx="3">
                  <c:v>7.7847</c:v>
                </c:pt>
                <c:pt idx="4">
                  <c:v>6.5568999999999997</c:v>
                </c:pt>
                <c:pt idx="5">
                  <c:v>2.1880999999999999</c:v>
                </c:pt>
                <c:pt idx="6">
                  <c:v>0.69440000000000002</c:v>
                </c:pt>
                <c:pt idx="7">
                  <c:v>-0.69569999999999999</c:v>
                </c:pt>
                <c:pt idx="8">
                  <c:v>-2.3136000000000001</c:v>
                </c:pt>
                <c:pt idx="9">
                  <c:v>1.1128</c:v>
                </c:pt>
                <c:pt idx="10">
                  <c:v>0.5968</c:v>
                </c:pt>
                <c:pt idx="11">
                  <c:v>1.0455000000000001</c:v>
                </c:pt>
                <c:pt idx="12">
                  <c:v>-0.18790000000000001</c:v>
                </c:pt>
                <c:pt idx="13">
                  <c:v>-0.39290000000000003</c:v>
                </c:pt>
                <c:pt idx="14">
                  <c:v>0.60209999999999997</c:v>
                </c:pt>
                <c:pt idx="15">
                  <c:v>-1.0074000000000001</c:v>
                </c:pt>
                <c:pt idx="16">
                  <c:v>-0.71619999999999995</c:v>
                </c:pt>
                <c:pt idx="17">
                  <c:v>1.1184000000000001</c:v>
                </c:pt>
                <c:pt idx="18">
                  <c:v>0.87729999999999997</c:v>
                </c:pt>
                <c:pt idx="19">
                  <c:v>3.6953999999999998</c:v>
                </c:pt>
                <c:pt idx="20">
                  <c:v>-2.6638999999999999</c:v>
                </c:pt>
                <c:pt idx="21">
                  <c:v>0.8024</c:v>
                </c:pt>
                <c:pt idx="22">
                  <c:v>-1.2216</c:v>
                </c:pt>
                <c:pt idx="23">
                  <c:v>1.4957</c:v>
                </c:pt>
                <c:pt idx="24">
                  <c:v>1.7732000000000001</c:v>
                </c:pt>
                <c:pt idx="25">
                  <c:v>-1.0969</c:v>
                </c:pt>
                <c:pt idx="26">
                  <c:v>-0.65090000000000003</c:v>
                </c:pt>
                <c:pt idx="27">
                  <c:v>-2.1554000000000002</c:v>
                </c:pt>
                <c:pt idx="28">
                  <c:v>0.67969999999999997</c:v>
                </c:pt>
                <c:pt idx="29">
                  <c:v>-2.4199000000000002</c:v>
                </c:pt>
                <c:pt idx="30">
                  <c:v>-2.6564000000000001</c:v>
                </c:pt>
                <c:pt idx="31">
                  <c:v>-5.9917999999999996</c:v>
                </c:pt>
                <c:pt idx="32">
                  <c:v>-4.2613000000000003</c:v>
                </c:pt>
                <c:pt idx="33">
                  <c:v>-0.89410000000000001</c:v>
                </c:pt>
                <c:pt idx="34">
                  <c:v>1.4773000000000001</c:v>
                </c:pt>
                <c:pt idx="35">
                  <c:v>0.97699999999999998</c:v>
                </c:pt>
                <c:pt idx="36">
                  <c:v>-1.3771</c:v>
                </c:pt>
                <c:pt idx="37">
                  <c:v>3.8342000000000001</c:v>
                </c:pt>
                <c:pt idx="38">
                  <c:v>0.92400000000000004</c:v>
                </c:pt>
                <c:pt idx="39">
                  <c:v>2.1053999999999999</c:v>
                </c:pt>
                <c:pt idx="40">
                  <c:v>1.0395000000000001</c:v>
                </c:pt>
                <c:pt idx="41">
                  <c:v>1.3621000000000001</c:v>
                </c:pt>
                <c:pt idx="42">
                  <c:v>-3.1E-2</c:v>
                </c:pt>
                <c:pt idx="43">
                  <c:v>3.88</c:v>
                </c:pt>
                <c:pt idx="44">
                  <c:v>3.0474999999999999</c:v>
                </c:pt>
                <c:pt idx="45">
                  <c:v>3.8166000000000002</c:v>
                </c:pt>
                <c:pt idx="46">
                  <c:v>-1.0729</c:v>
                </c:pt>
                <c:pt idx="47">
                  <c:v>3.6004999999999998</c:v>
                </c:pt>
                <c:pt idx="48">
                  <c:v>-0.49299999999999999</c:v>
                </c:pt>
                <c:pt idx="49">
                  <c:v>-1.8297000000000001</c:v>
                </c:pt>
                <c:pt idx="50">
                  <c:v>-0.14799999999999999</c:v>
                </c:pt>
                <c:pt idx="51">
                  <c:v>1.5286</c:v>
                </c:pt>
                <c:pt idx="52">
                  <c:v>0.3458</c:v>
                </c:pt>
                <c:pt idx="53">
                  <c:v>3.4350000000000001</c:v>
                </c:pt>
                <c:pt idx="54">
                  <c:v>2.1320999999999999</c:v>
                </c:pt>
                <c:pt idx="55">
                  <c:v>1.2E-2</c:v>
                </c:pt>
                <c:pt idx="56">
                  <c:v>1.4577</c:v>
                </c:pt>
                <c:pt idx="57">
                  <c:v>2.4417</c:v>
                </c:pt>
                <c:pt idx="58">
                  <c:v>2.3719999999999999</c:v>
                </c:pt>
                <c:pt idx="59">
                  <c:v>0.95379999999999998</c:v>
                </c:pt>
                <c:pt idx="60">
                  <c:v>2.4782000000000002</c:v>
                </c:pt>
                <c:pt idx="61">
                  <c:v>-0.58360000000000001</c:v>
                </c:pt>
                <c:pt idx="62">
                  <c:v>1.5303</c:v>
                </c:pt>
                <c:pt idx="63">
                  <c:v>2.8881999999999999</c:v>
                </c:pt>
                <c:pt idx="64">
                  <c:v>0.8952</c:v>
                </c:pt>
                <c:pt idx="65">
                  <c:v>0.39679999999999999</c:v>
                </c:pt>
                <c:pt idx="66">
                  <c:v>1.5436000000000001</c:v>
                </c:pt>
                <c:pt idx="67">
                  <c:v>1.6788000000000001</c:v>
                </c:pt>
                <c:pt idx="68">
                  <c:v>-1.1373</c:v>
                </c:pt>
                <c:pt idx="69">
                  <c:v>2.5430999999999999</c:v>
                </c:pt>
                <c:pt idx="70">
                  <c:v>-1.7511000000000001</c:v>
                </c:pt>
                <c:pt idx="71">
                  <c:v>-1.1496</c:v>
                </c:pt>
                <c:pt idx="72">
                  <c:v>-3.1006</c:v>
                </c:pt>
                <c:pt idx="73">
                  <c:v>-2.4476</c:v>
                </c:pt>
                <c:pt idx="74">
                  <c:v>-2.0838999999999999</c:v>
                </c:pt>
                <c:pt idx="75">
                  <c:v>-1.7090000000000001</c:v>
                </c:pt>
                <c:pt idx="76">
                  <c:v>0.3478</c:v>
                </c:pt>
                <c:pt idx="77">
                  <c:v>-0.18240000000000001</c:v>
                </c:pt>
                <c:pt idx="78">
                  <c:v>1.0041</c:v>
                </c:pt>
                <c:pt idx="79">
                  <c:v>-1.3140000000000001</c:v>
                </c:pt>
                <c:pt idx="80">
                  <c:v>-1.6372</c:v>
                </c:pt>
                <c:pt idx="81">
                  <c:v>0.82499999999999996</c:v>
                </c:pt>
                <c:pt idx="82">
                  <c:v>3.0190000000000001</c:v>
                </c:pt>
                <c:pt idx="83">
                  <c:v>0.77849999999999997</c:v>
                </c:pt>
                <c:pt idx="84">
                  <c:v>0.50749999999999995</c:v>
                </c:pt>
                <c:pt idx="85">
                  <c:v>2.7793999999999999</c:v>
                </c:pt>
                <c:pt idx="86">
                  <c:v>1.4097999999999999</c:v>
                </c:pt>
                <c:pt idx="87">
                  <c:v>1.1549</c:v>
                </c:pt>
              </c:numCache>
            </c:numRef>
          </c:val>
          <c:smooth val="0"/>
        </c:ser>
        <c:dLbls>
          <c:showLegendKey val="0"/>
          <c:showVal val="0"/>
          <c:showCatName val="0"/>
          <c:showSerName val="0"/>
          <c:showPercent val="0"/>
          <c:showBubbleSize val="0"/>
        </c:dLbls>
        <c:smooth val="0"/>
        <c:axId val="241307064"/>
        <c:axId val="241304712"/>
      </c:lineChart>
      <c:catAx>
        <c:axId val="241307064"/>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1304712"/>
        <c:crosses val="autoZero"/>
        <c:auto val="1"/>
        <c:lblAlgn val="ctr"/>
        <c:lblOffset val="100"/>
        <c:tickLblSkip val="20"/>
        <c:tickMarkSkip val="4"/>
        <c:noMultiLvlLbl val="0"/>
      </c:catAx>
      <c:valAx>
        <c:axId val="241304712"/>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1307064"/>
        <c:crosses val="autoZero"/>
        <c:crossBetween val="between"/>
      </c:valAx>
      <c:spPr>
        <a:noFill/>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5'!$Z$3:$Z$42</c:f>
              <c:numCache>
                <c:formatCode>General</c:formatCode>
                <c:ptCount val="40"/>
                <c:pt idx="0">
                  <c:v>0</c:v>
                </c:pt>
                <c:pt idx="1">
                  <c:v>0.14940000000000001</c:v>
                </c:pt>
                <c:pt idx="2">
                  <c:v>0.14580000000000001</c:v>
                </c:pt>
                <c:pt idx="3">
                  <c:v>9.98E-2</c:v>
                </c:pt>
                <c:pt idx="4">
                  <c:v>4.9200000000000001E-2</c:v>
                </c:pt>
                <c:pt idx="5">
                  <c:v>7.0000000000000001E-3</c:v>
                </c:pt>
                <c:pt idx="6">
                  <c:v>-5.7999999999999996E-3</c:v>
                </c:pt>
                <c:pt idx="7">
                  <c:v>-4.4000000000000003E-3</c:v>
                </c:pt>
                <c:pt idx="8">
                  <c:v>-1.6000000000000001E-3</c:v>
                </c:pt>
                <c:pt idx="9">
                  <c:v>-1E-3</c:v>
                </c:pt>
                <c:pt idx="10">
                  <c:v>-1.1999999999999999E-3</c:v>
                </c:pt>
                <c:pt idx="11">
                  <c:v>-1E-3</c:v>
                </c:pt>
                <c:pt idx="12">
                  <c:v>-5.9999999999999995E-4</c:v>
                </c:pt>
                <c:pt idx="13">
                  <c:v>-2.9999999999999997E-4</c:v>
                </c:pt>
                <c:pt idx="14">
                  <c:v>-2.0000000000000001E-4</c:v>
                </c:pt>
                <c:pt idx="15">
                  <c:v>-1E-4</c:v>
                </c:pt>
                <c:pt idx="16">
                  <c:v>-1E-4</c:v>
                </c:pt>
                <c:pt idx="17">
                  <c:v>-1E-4</c:v>
                </c:pt>
                <c:pt idx="18">
                  <c:v>-1E-4</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smooth val="0"/>
        </c:ser>
        <c:dLbls>
          <c:showLegendKey val="0"/>
          <c:showVal val="0"/>
          <c:showCatName val="0"/>
          <c:showSerName val="0"/>
          <c:showPercent val="0"/>
          <c:showBubbleSize val="0"/>
        </c:dLbls>
        <c:smooth val="0"/>
        <c:axId val="292354256"/>
        <c:axId val="292349160"/>
      </c:lineChart>
      <c:catAx>
        <c:axId val="292354256"/>
        <c:scaling>
          <c:orientation val="minMax"/>
        </c:scaling>
        <c:delete val="0"/>
        <c:axPos val="b"/>
        <c:majorTickMark val="out"/>
        <c:minorTickMark val="none"/>
        <c:tickLblPos val="nextTo"/>
        <c:crossAx val="292349160"/>
        <c:crosses val="autoZero"/>
        <c:auto val="1"/>
        <c:lblAlgn val="ctr"/>
        <c:lblOffset val="100"/>
        <c:tickLblSkip val="10"/>
        <c:noMultiLvlLbl val="0"/>
      </c:catAx>
      <c:valAx>
        <c:axId val="292349160"/>
        <c:scaling>
          <c:orientation val="minMax"/>
          <c:max val="0.2"/>
          <c:min val="-0.2"/>
        </c:scaling>
        <c:delete val="0"/>
        <c:axPos val="l"/>
        <c:numFmt formatCode="General" sourceLinked="1"/>
        <c:majorTickMark val="out"/>
        <c:minorTickMark val="none"/>
        <c:tickLblPos val="nextTo"/>
        <c:crossAx val="292354256"/>
        <c:crosses val="autoZero"/>
        <c:crossBetween val="between"/>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5'!$AA$3:$AA$42</c:f>
              <c:numCache>
                <c:formatCode>General</c:formatCode>
                <c:ptCount val="40"/>
                <c:pt idx="0">
                  <c:v>0</c:v>
                </c:pt>
                <c:pt idx="1">
                  <c:v>0.1381</c:v>
                </c:pt>
                <c:pt idx="2">
                  <c:v>0.1085</c:v>
                </c:pt>
                <c:pt idx="3">
                  <c:v>6.1899999999999997E-2</c:v>
                </c:pt>
                <c:pt idx="4">
                  <c:v>2.0799999999999999E-2</c:v>
                </c:pt>
                <c:pt idx="5">
                  <c:v>-7.4000000000000003E-3</c:v>
                </c:pt>
                <c:pt idx="6">
                  <c:v>-1.6899999999999998E-2</c:v>
                </c:pt>
                <c:pt idx="7">
                  <c:v>-1.7600000000000001E-2</c:v>
                </c:pt>
                <c:pt idx="8">
                  <c:v>-1.6500000000000001E-2</c:v>
                </c:pt>
                <c:pt idx="9">
                  <c:v>-1.54E-2</c:v>
                </c:pt>
                <c:pt idx="10">
                  <c:v>-1.41E-2</c:v>
                </c:pt>
                <c:pt idx="11">
                  <c:v>-1.26E-2</c:v>
                </c:pt>
                <c:pt idx="12">
                  <c:v>-1.0999999999999999E-2</c:v>
                </c:pt>
                <c:pt idx="13">
                  <c:v>-9.5999999999999992E-3</c:v>
                </c:pt>
                <c:pt idx="14">
                  <c:v>-8.5000000000000006E-3</c:v>
                </c:pt>
                <c:pt idx="15">
                  <c:v>-7.4000000000000003E-3</c:v>
                </c:pt>
                <c:pt idx="16">
                  <c:v>-6.6E-3</c:v>
                </c:pt>
                <c:pt idx="17">
                  <c:v>-5.7999999999999996E-3</c:v>
                </c:pt>
                <c:pt idx="18">
                  <c:v>-5.1000000000000004E-3</c:v>
                </c:pt>
                <c:pt idx="19">
                  <c:v>-4.4999999999999997E-3</c:v>
                </c:pt>
                <c:pt idx="20">
                  <c:v>-3.8999999999999998E-3</c:v>
                </c:pt>
                <c:pt idx="21">
                  <c:v>-3.5000000000000001E-3</c:v>
                </c:pt>
                <c:pt idx="22">
                  <c:v>-3.0999999999999999E-3</c:v>
                </c:pt>
                <c:pt idx="23">
                  <c:v>-2.7000000000000001E-3</c:v>
                </c:pt>
                <c:pt idx="24">
                  <c:v>-2.3999999999999998E-3</c:v>
                </c:pt>
                <c:pt idx="25">
                  <c:v>-2.0999999999999999E-3</c:v>
                </c:pt>
                <c:pt idx="26">
                  <c:v>-1.9E-3</c:v>
                </c:pt>
                <c:pt idx="27">
                  <c:v>-1.6000000000000001E-3</c:v>
                </c:pt>
                <c:pt idx="28">
                  <c:v>-1.5E-3</c:v>
                </c:pt>
                <c:pt idx="29">
                  <c:v>-1.2999999999999999E-3</c:v>
                </c:pt>
                <c:pt idx="30">
                  <c:v>-1.1000000000000001E-3</c:v>
                </c:pt>
                <c:pt idx="31">
                  <c:v>-1E-3</c:v>
                </c:pt>
                <c:pt idx="32">
                  <c:v>-8.9999999999999998E-4</c:v>
                </c:pt>
                <c:pt idx="33">
                  <c:v>-8.0000000000000004E-4</c:v>
                </c:pt>
                <c:pt idx="34">
                  <c:v>-6.9999999999999999E-4</c:v>
                </c:pt>
                <c:pt idx="35">
                  <c:v>-5.9999999999999995E-4</c:v>
                </c:pt>
                <c:pt idx="36">
                  <c:v>-5.9999999999999995E-4</c:v>
                </c:pt>
                <c:pt idx="37">
                  <c:v>-5.0000000000000001E-4</c:v>
                </c:pt>
                <c:pt idx="38">
                  <c:v>-4.0000000000000002E-4</c:v>
                </c:pt>
                <c:pt idx="39">
                  <c:v>-4.0000000000000002E-4</c:v>
                </c:pt>
              </c:numCache>
            </c:numRef>
          </c:val>
          <c:smooth val="0"/>
        </c:ser>
        <c:dLbls>
          <c:showLegendKey val="0"/>
          <c:showVal val="0"/>
          <c:showCatName val="0"/>
          <c:showSerName val="0"/>
          <c:showPercent val="0"/>
          <c:showBubbleSize val="0"/>
        </c:dLbls>
        <c:smooth val="0"/>
        <c:axId val="292351120"/>
        <c:axId val="292353080"/>
      </c:lineChart>
      <c:catAx>
        <c:axId val="292351120"/>
        <c:scaling>
          <c:orientation val="minMax"/>
        </c:scaling>
        <c:delete val="0"/>
        <c:axPos val="b"/>
        <c:majorTickMark val="out"/>
        <c:minorTickMark val="none"/>
        <c:tickLblPos val="nextTo"/>
        <c:crossAx val="292353080"/>
        <c:crosses val="autoZero"/>
        <c:auto val="1"/>
        <c:lblAlgn val="ctr"/>
        <c:lblOffset val="100"/>
        <c:tickLblSkip val="10"/>
        <c:noMultiLvlLbl val="0"/>
      </c:catAx>
      <c:valAx>
        <c:axId val="292353080"/>
        <c:scaling>
          <c:orientation val="minMax"/>
          <c:max val="0.2"/>
          <c:min val="-0.2"/>
        </c:scaling>
        <c:delete val="0"/>
        <c:axPos val="l"/>
        <c:numFmt formatCode="General" sourceLinked="1"/>
        <c:majorTickMark val="out"/>
        <c:minorTickMark val="none"/>
        <c:tickLblPos val="nextTo"/>
        <c:crossAx val="292351120"/>
        <c:crosses val="autoZero"/>
        <c:crossBetween val="between"/>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5'!$AB$3:$AB$42</c:f>
              <c:numCache>
                <c:formatCode>General</c:formatCode>
                <c:ptCount val="40"/>
                <c:pt idx="0">
                  <c:v>0</c:v>
                </c:pt>
                <c:pt idx="1">
                  <c:v>0.1578</c:v>
                </c:pt>
                <c:pt idx="2">
                  <c:v>0.15179999999999999</c:v>
                </c:pt>
                <c:pt idx="3">
                  <c:v>0.11</c:v>
                </c:pt>
                <c:pt idx="4">
                  <c:v>6.1699999999999998E-2</c:v>
                </c:pt>
                <c:pt idx="5">
                  <c:v>2.06E-2</c:v>
                </c:pt>
                <c:pt idx="6">
                  <c:v>1.6999999999999999E-3</c:v>
                </c:pt>
                <c:pt idx="7">
                  <c:v>-4.1999999999999997E-3</c:v>
                </c:pt>
                <c:pt idx="8">
                  <c:v>-5.8999999999999999E-3</c:v>
                </c:pt>
                <c:pt idx="9">
                  <c:v>-6.8999999999999999E-3</c:v>
                </c:pt>
                <c:pt idx="10">
                  <c:v>-7.4000000000000003E-3</c:v>
                </c:pt>
                <c:pt idx="11">
                  <c:v>-7.1999999999999998E-3</c:v>
                </c:pt>
                <c:pt idx="12">
                  <c:v>-6.6E-3</c:v>
                </c:pt>
                <c:pt idx="13">
                  <c:v>-6.0000000000000001E-3</c:v>
                </c:pt>
                <c:pt idx="14">
                  <c:v>-5.4000000000000003E-3</c:v>
                </c:pt>
                <c:pt idx="15">
                  <c:v>-5.0000000000000001E-3</c:v>
                </c:pt>
                <c:pt idx="16">
                  <c:v>-4.4999999999999997E-3</c:v>
                </c:pt>
                <c:pt idx="17">
                  <c:v>-4.1000000000000003E-3</c:v>
                </c:pt>
                <c:pt idx="18">
                  <c:v>-3.8E-3</c:v>
                </c:pt>
                <c:pt idx="19">
                  <c:v>-3.5000000000000001E-3</c:v>
                </c:pt>
                <c:pt idx="20">
                  <c:v>-3.2000000000000002E-3</c:v>
                </c:pt>
                <c:pt idx="21">
                  <c:v>-2.8999999999999998E-3</c:v>
                </c:pt>
                <c:pt idx="22">
                  <c:v>-2.7000000000000001E-3</c:v>
                </c:pt>
                <c:pt idx="23">
                  <c:v>-2.3999999999999998E-3</c:v>
                </c:pt>
                <c:pt idx="24">
                  <c:v>-2.2000000000000001E-3</c:v>
                </c:pt>
                <c:pt idx="25">
                  <c:v>-2E-3</c:v>
                </c:pt>
                <c:pt idx="26">
                  <c:v>-1.9E-3</c:v>
                </c:pt>
                <c:pt idx="27">
                  <c:v>-1.6999999999999999E-3</c:v>
                </c:pt>
                <c:pt idx="28">
                  <c:v>-1.6000000000000001E-3</c:v>
                </c:pt>
                <c:pt idx="29">
                  <c:v>-1.4E-3</c:v>
                </c:pt>
                <c:pt idx="30">
                  <c:v>-1.2999999999999999E-3</c:v>
                </c:pt>
                <c:pt idx="31">
                  <c:v>-1.1999999999999999E-3</c:v>
                </c:pt>
                <c:pt idx="32">
                  <c:v>-1.1000000000000001E-3</c:v>
                </c:pt>
                <c:pt idx="33">
                  <c:v>-1E-3</c:v>
                </c:pt>
                <c:pt idx="34">
                  <c:v>-8.9999999999999998E-4</c:v>
                </c:pt>
                <c:pt idx="35">
                  <c:v>-8.9999999999999998E-4</c:v>
                </c:pt>
                <c:pt idx="36">
                  <c:v>-8.0000000000000004E-4</c:v>
                </c:pt>
                <c:pt idx="37">
                  <c:v>-6.9999999999999999E-4</c:v>
                </c:pt>
                <c:pt idx="38">
                  <c:v>-6.9999999999999999E-4</c:v>
                </c:pt>
                <c:pt idx="39">
                  <c:v>-5.9999999999999995E-4</c:v>
                </c:pt>
              </c:numCache>
            </c:numRef>
          </c:val>
          <c:smooth val="0"/>
        </c:ser>
        <c:dLbls>
          <c:showLegendKey val="0"/>
          <c:showVal val="0"/>
          <c:showCatName val="0"/>
          <c:showSerName val="0"/>
          <c:showPercent val="0"/>
          <c:showBubbleSize val="0"/>
        </c:dLbls>
        <c:smooth val="0"/>
        <c:axId val="292355040"/>
        <c:axId val="292354648"/>
      </c:lineChart>
      <c:catAx>
        <c:axId val="292355040"/>
        <c:scaling>
          <c:orientation val="minMax"/>
        </c:scaling>
        <c:delete val="0"/>
        <c:axPos val="b"/>
        <c:majorTickMark val="out"/>
        <c:minorTickMark val="none"/>
        <c:tickLblPos val="nextTo"/>
        <c:crossAx val="292354648"/>
        <c:crosses val="autoZero"/>
        <c:auto val="1"/>
        <c:lblAlgn val="ctr"/>
        <c:lblOffset val="100"/>
        <c:tickLblSkip val="10"/>
        <c:noMultiLvlLbl val="0"/>
      </c:catAx>
      <c:valAx>
        <c:axId val="292354648"/>
        <c:scaling>
          <c:orientation val="minMax"/>
          <c:max val="0.2"/>
          <c:min val="-0.2"/>
        </c:scaling>
        <c:delete val="0"/>
        <c:axPos val="l"/>
        <c:numFmt formatCode="General" sourceLinked="1"/>
        <c:majorTickMark val="out"/>
        <c:minorTickMark val="none"/>
        <c:tickLblPos val="nextTo"/>
        <c:crossAx val="292355040"/>
        <c:crosses val="autoZero"/>
        <c:crossBetween val="between"/>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5'!$AC$3:$AC$42</c:f>
              <c:numCache>
                <c:formatCode>General</c:formatCode>
                <c:ptCount val="40"/>
                <c:pt idx="0">
                  <c:v>0</c:v>
                </c:pt>
                <c:pt idx="1">
                  <c:v>-7.1599999999999997E-2</c:v>
                </c:pt>
                <c:pt idx="2">
                  <c:v>-8.8099999999999998E-2</c:v>
                </c:pt>
                <c:pt idx="3">
                  <c:v>-7.5600000000000001E-2</c:v>
                </c:pt>
                <c:pt idx="4">
                  <c:v>-5.4699999999999999E-2</c:v>
                </c:pt>
                <c:pt idx="5">
                  <c:v>-3.2000000000000001E-2</c:v>
                </c:pt>
                <c:pt idx="6">
                  <c:v>-2.3400000000000001E-2</c:v>
                </c:pt>
                <c:pt idx="7">
                  <c:v>-2.0400000000000001E-2</c:v>
                </c:pt>
                <c:pt idx="8">
                  <c:v>-1.7500000000000002E-2</c:v>
                </c:pt>
                <c:pt idx="9">
                  <c:v>-1.37E-2</c:v>
                </c:pt>
                <c:pt idx="10">
                  <c:v>-1.03E-2</c:v>
                </c:pt>
                <c:pt idx="11">
                  <c:v>-7.9000000000000008E-3</c:v>
                </c:pt>
                <c:pt idx="12">
                  <c:v>-6.1999999999999998E-3</c:v>
                </c:pt>
                <c:pt idx="13">
                  <c:v>-4.8999999999999998E-3</c:v>
                </c:pt>
                <c:pt idx="14">
                  <c:v>-3.8E-3</c:v>
                </c:pt>
                <c:pt idx="15">
                  <c:v>-2.8999999999999998E-3</c:v>
                </c:pt>
                <c:pt idx="16">
                  <c:v>-2.2000000000000001E-3</c:v>
                </c:pt>
                <c:pt idx="17">
                  <c:v>-1.6000000000000001E-3</c:v>
                </c:pt>
                <c:pt idx="18">
                  <c:v>-1.1999999999999999E-3</c:v>
                </c:pt>
                <c:pt idx="19">
                  <c:v>-8.9999999999999998E-4</c:v>
                </c:pt>
                <c:pt idx="20">
                  <c:v>-5.9999999999999995E-4</c:v>
                </c:pt>
                <c:pt idx="21">
                  <c:v>-4.0000000000000002E-4</c:v>
                </c:pt>
                <c:pt idx="22">
                  <c:v>-2.9999999999999997E-4</c:v>
                </c:pt>
                <c:pt idx="23">
                  <c:v>-2.0000000000000001E-4</c:v>
                </c:pt>
                <c:pt idx="24">
                  <c:v>-1E-4</c:v>
                </c:pt>
                <c:pt idx="25">
                  <c:v>0</c:v>
                </c:pt>
                <c:pt idx="26">
                  <c:v>0</c:v>
                </c:pt>
                <c:pt idx="27">
                  <c:v>1E-4</c:v>
                </c:pt>
                <c:pt idx="28">
                  <c:v>1E-4</c:v>
                </c:pt>
                <c:pt idx="29">
                  <c:v>1E-4</c:v>
                </c:pt>
                <c:pt idx="30">
                  <c:v>1E-4</c:v>
                </c:pt>
                <c:pt idx="31">
                  <c:v>1E-4</c:v>
                </c:pt>
                <c:pt idx="32">
                  <c:v>1E-4</c:v>
                </c:pt>
                <c:pt idx="33">
                  <c:v>1E-4</c:v>
                </c:pt>
                <c:pt idx="34">
                  <c:v>1E-4</c:v>
                </c:pt>
                <c:pt idx="35">
                  <c:v>1E-4</c:v>
                </c:pt>
                <c:pt idx="36">
                  <c:v>1E-4</c:v>
                </c:pt>
                <c:pt idx="37">
                  <c:v>1E-4</c:v>
                </c:pt>
                <c:pt idx="38">
                  <c:v>1E-4</c:v>
                </c:pt>
                <c:pt idx="39">
                  <c:v>1E-4</c:v>
                </c:pt>
              </c:numCache>
            </c:numRef>
          </c:val>
          <c:smooth val="0"/>
        </c:ser>
        <c:dLbls>
          <c:showLegendKey val="0"/>
          <c:showVal val="0"/>
          <c:showCatName val="0"/>
          <c:showSerName val="0"/>
          <c:showPercent val="0"/>
          <c:showBubbleSize val="0"/>
        </c:dLbls>
        <c:smooth val="0"/>
        <c:axId val="292349944"/>
        <c:axId val="292347984"/>
      </c:lineChart>
      <c:catAx>
        <c:axId val="292349944"/>
        <c:scaling>
          <c:orientation val="minMax"/>
        </c:scaling>
        <c:delete val="0"/>
        <c:axPos val="b"/>
        <c:majorTickMark val="out"/>
        <c:minorTickMark val="none"/>
        <c:tickLblPos val="nextTo"/>
        <c:crossAx val="292347984"/>
        <c:crosses val="autoZero"/>
        <c:auto val="1"/>
        <c:lblAlgn val="ctr"/>
        <c:lblOffset val="100"/>
        <c:tickLblSkip val="10"/>
        <c:noMultiLvlLbl val="0"/>
      </c:catAx>
      <c:valAx>
        <c:axId val="292347984"/>
        <c:scaling>
          <c:orientation val="minMax"/>
          <c:max val="0.2"/>
          <c:min val="-0.2"/>
        </c:scaling>
        <c:delete val="0"/>
        <c:axPos val="l"/>
        <c:numFmt formatCode="General" sourceLinked="1"/>
        <c:majorTickMark val="out"/>
        <c:minorTickMark val="none"/>
        <c:tickLblPos val="nextTo"/>
        <c:crossAx val="292349944"/>
        <c:crosses val="autoZero"/>
        <c:crossBetween val="between"/>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5'!$AD$3:$AD$42</c:f>
              <c:numCache>
                <c:formatCode>General</c:formatCode>
                <c:ptCount val="40"/>
                <c:pt idx="0">
                  <c:v>0</c:v>
                </c:pt>
                <c:pt idx="1">
                  <c:v>-4.9799999999999997E-2</c:v>
                </c:pt>
                <c:pt idx="2">
                  <c:v>9.0700000000000003E-2</c:v>
                </c:pt>
                <c:pt idx="3">
                  <c:v>0.127</c:v>
                </c:pt>
                <c:pt idx="4">
                  <c:v>0.1067</c:v>
                </c:pt>
                <c:pt idx="5">
                  <c:v>5.6899999999999999E-2</c:v>
                </c:pt>
                <c:pt idx="6">
                  <c:v>3.3000000000000002E-2</c:v>
                </c:pt>
                <c:pt idx="7">
                  <c:v>2.7799999999999998E-2</c:v>
                </c:pt>
                <c:pt idx="8">
                  <c:v>2.6700000000000002E-2</c:v>
                </c:pt>
                <c:pt idx="9">
                  <c:v>2.3800000000000002E-2</c:v>
                </c:pt>
                <c:pt idx="10">
                  <c:v>2.0400000000000001E-2</c:v>
                </c:pt>
                <c:pt idx="11">
                  <c:v>1.7999999999999999E-2</c:v>
                </c:pt>
                <c:pt idx="12">
                  <c:v>1.6500000000000001E-2</c:v>
                </c:pt>
                <c:pt idx="13">
                  <c:v>1.5299999999999999E-2</c:v>
                </c:pt>
                <c:pt idx="14">
                  <c:v>1.4E-2</c:v>
                </c:pt>
                <c:pt idx="15">
                  <c:v>1.2800000000000001E-2</c:v>
                </c:pt>
                <c:pt idx="16">
                  <c:v>1.18E-2</c:v>
                </c:pt>
                <c:pt idx="17">
                  <c:v>1.0800000000000001E-2</c:v>
                </c:pt>
                <c:pt idx="18">
                  <c:v>9.9000000000000008E-3</c:v>
                </c:pt>
                <c:pt idx="19">
                  <c:v>9.1000000000000004E-3</c:v>
                </c:pt>
                <c:pt idx="20">
                  <c:v>8.3000000000000001E-3</c:v>
                </c:pt>
                <c:pt idx="21">
                  <c:v>7.7000000000000002E-3</c:v>
                </c:pt>
                <c:pt idx="22">
                  <c:v>7.0000000000000001E-3</c:v>
                </c:pt>
                <c:pt idx="23">
                  <c:v>6.4999999999999997E-3</c:v>
                </c:pt>
                <c:pt idx="24">
                  <c:v>5.8999999999999999E-3</c:v>
                </c:pt>
                <c:pt idx="25">
                  <c:v>5.4999999999999997E-3</c:v>
                </c:pt>
                <c:pt idx="26">
                  <c:v>5.0000000000000001E-3</c:v>
                </c:pt>
                <c:pt idx="27">
                  <c:v>4.5999999999999999E-3</c:v>
                </c:pt>
                <c:pt idx="28">
                  <c:v>4.3E-3</c:v>
                </c:pt>
                <c:pt idx="29">
                  <c:v>3.8999999999999998E-3</c:v>
                </c:pt>
                <c:pt idx="30">
                  <c:v>3.5999999999999999E-3</c:v>
                </c:pt>
                <c:pt idx="31">
                  <c:v>3.3E-3</c:v>
                </c:pt>
                <c:pt idx="32">
                  <c:v>3.0999999999999999E-3</c:v>
                </c:pt>
                <c:pt idx="33">
                  <c:v>2.8E-3</c:v>
                </c:pt>
                <c:pt idx="34">
                  <c:v>2.5999999999999999E-3</c:v>
                </c:pt>
                <c:pt idx="35">
                  <c:v>2.3999999999999998E-3</c:v>
                </c:pt>
                <c:pt idx="36">
                  <c:v>2.3E-3</c:v>
                </c:pt>
                <c:pt idx="37">
                  <c:v>2.0999999999999999E-3</c:v>
                </c:pt>
                <c:pt idx="38">
                  <c:v>1.9E-3</c:v>
                </c:pt>
                <c:pt idx="39">
                  <c:v>1.8E-3</c:v>
                </c:pt>
              </c:numCache>
            </c:numRef>
          </c:val>
          <c:smooth val="0"/>
        </c:ser>
        <c:dLbls>
          <c:showLegendKey val="0"/>
          <c:showVal val="0"/>
          <c:showCatName val="0"/>
          <c:showSerName val="0"/>
          <c:showPercent val="0"/>
          <c:showBubbleSize val="0"/>
        </c:dLbls>
        <c:smooth val="0"/>
        <c:axId val="292350728"/>
        <c:axId val="292351512"/>
      </c:lineChart>
      <c:catAx>
        <c:axId val="292350728"/>
        <c:scaling>
          <c:orientation val="minMax"/>
        </c:scaling>
        <c:delete val="0"/>
        <c:axPos val="b"/>
        <c:majorTickMark val="out"/>
        <c:minorTickMark val="none"/>
        <c:tickLblPos val="nextTo"/>
        <c:crossAx val="292351512"/>
        <c:crosses val="autoZero"/>
        <c:auto val="1"/>
        <c:lblAlgn val="ctr"/>
        <c:lblOffset val="100"/>
        <c:tickLblSkip val="10"/>
        <c:noMultiLvlLbl val="0"/>
      </c:catAx>
      <c:valAx>
        <c:axId val="292351512"/>
        <c:scaling>
          <c:orientation val="minMax"/>
          <c:max val="0.2"/>
          <c:min val="-0.2"/>
        </c:scaling>
        <c:delete val="0"/>
        <c:axPos val="l"/>
        <c:numFmt formatCode="General" sourceLinked="1"/>
        <c:majorTickMark val="out"/>
        <c:minorTickMark val="none"/>
        <c:tickLblPos val="nextTo"/>
        <c:crossAx val="292350728"/>
        <c:crosses val="autoZero"/>
        <c:crossBetween val="between"/>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5'!$AE$3:$AE$42</c:f>
              <c:numCache>
                <c:formatCode>General</c:formatCode>
                <c:ptCount val="40"/>
                <c:pt idx="0">
                  <c:v>0</c:v>
                </c:pt>
                <c:pt idx="1">
                  <c:v>-6.3600000000000004E-2</c:v>
                </c:pt>
                <c:pt idx="2">
                  <c:v>-5.3400000000000003E-2</c:v>
                </c:pt>
                <c:pt idx="3">
                  <c:v>-4.5600000000000002E-2</c:v>
                </c:pt>
                <c:pt idx="4">
                  <c:v>-4.0399999999999998E-2</c:v>
                </c:pt>
                <c:pt idx="5">
                  <c:v>-3.6799999999999999E-2</c:v>
                </c:pt>
                <c:pt idx="6">
                  <c:v>-3.4099999999999998E-2</c:v>
                </c:pt>
                <c:pt idx="7">
                  <c:v>-3.1199999999999999E-2</c:v>
                </c:pt>
                <c:pt idx="8">
                  <c:v>-2.8199999999999999E-2</c:v>
                </c:pt>
                <c:pt idx="9">
                  <c:v>-2.5399999999999999E-2</c:v>
                </c:pt>
                <c:pt idx="10">
                  <c:v>-2.2800000000000001E-2</c:v>
                </c:pt>
                <c:pt idx="11">
                  <c:v>-2.0500000000000001E-2</c:v>
                </c:pt>
                <c:pt idx="12">
                  <c:v>-1.84E-2</c:v>
                </c:pt>
                <c:pt idx="13">
                  <c:v>-1.6500000000000001E-2</c:v>
                </c:pt>
                <c:pt idx="14">
                  <c:v>-1.49E-2</c:v>
                </c:pt>
                <c:pt idx="15">
                  <c:v>-1.3299999999999999E-2</c:v>
                </c:pt>
                <c:pt idx="16">
                  <c:v>-1.2E-2</c:v>
                </c:pt>
                <c:pt idx="17">
                  <c:v>-1.0699999999999999E-2</c:v>
                </c:pt>
                <c:pt idx="18">
                  <c:v>-9.5999999999999992E-3</c:v>
                </c:pt>
                <c:pt idx="19">
                  <c:v>-8.6E-3</c:v>
                </c:pt>
                <c:pt idx="20">
                  <c:v>-7.7000000000000002E-3</c:v>
                </c:pt>
                <c:pt idx="21">
                  <c:v>-6.8999999999999999E-3</c:v>
                </c:pt>
                <c:pt idx="22">
                  <c:v>-6.1999999999999998E-3</c:v>
                </c:pt>
                <c:pt idx="23">
                  <c:v>-5.5999999999999999E-3</c:v>
                </c:pt>
                <c:pt idx="24">
                  <c:v>-5.0000000000000001E-3</c:v>
                </c:pt>
                <c:pt idx="25">
                  <c:v>-4.4999999999999997E-3</c:v>
                </c:pt>
                <c:pt idx="26">
                  <c:v>-4.0000000000000001E-3</c:v>
                </c:pt>
                <c:pt idx="27">
                  <c:v>-3.5999999999999999E-3</c:v>
                </c:pt>
                <c:pt idx="28">
                  <c:v>-3.2000000000000002E-3</c:v>
                </c:pt>
                <c:pt idx="29">
                  <c:v>-2.8999999999999998E-3</c:v>
                </c:pt>
                <c:pt idx="30">
                  <c:v>-2.5999999999999999E-3</c:v>
                </c:pt>
                <c:pt idx="31">
                  <c:v>-2.3E-3</c:v>
                </c:pt>
                <c:pt idx="32">
                  <c:v>-2E-3</c:v>
                </c:pt>
                <c:pt idx="33">
                  <c:v>-1.8E-3</c:v>
                </c:pt>
                <c:pt idx="34">
                  <c:v>-1.6000000000000001E-3</c:v>
                </c:pt>
                <c:pt idx="35">
                  <c:v>-1.5E-3</c:v>
                </c:pt>
                <c:pt idx="36">
                  <c:v>-1.2999999999999999E-3</c:v>
                </c:pt>
                <c:pt idx="37">
                  <c:v>-1.1999999999999999E-3</c:v>
                </c:pt>
                <c:pt idx="38">
                  <c:v>-1E-3</c:v>
                </c:pt>
                <c:pt idx="39">
                  <c:v>-8.9999999999999998E-4</c:v>
                </c:pt>
              </c:numCache>
            </c:numRef>
          </c:val>
          <c:smooth val="0"/>
        </c:ser>
        <c:dLbls>
          <c:showLegendKey val="0"/>
          <c:showVal val="0"/>
          <c:showCatName val="0"/>
          <c:showSerName val="0"/>
          <c:showPercent val="0"/>
          <c:showBubbleSize val="0"/>
        </c:dLbls>
        <c:smooth val="0"/>
        <c:axId val="292227688"/>
        <c:axId val="292228080"/>
      </c:lineChart>
      <c:catAx>
        <c:axId val="292227688"/>
        <c:scaling>
          <c:orientation val="minMax"/>
        </c:scaling>
        <c:delete val="0"/>
        <c:axPos val="b"/>
        <c:majorTickMark val="out"/>
        <c:minorTickMark val="none"/>
        <c:tickLblPos val="nextTo"/>
        <c:crossAx val="292228080"/>
        <c:crosses val="autoZero"/>
        <c:auto val="1"/>
        <c:lblAlgn val="ctr"/>
        <c:lblOffset val="100"/>
        <c:tickLblSkip val="10"/>
        <c:noMultiLvlLbl val="0"/>
      </c:catAx>
      <c:valAx>
        <c:axId val="292228080"/>
        <c:scaling>
          <c:orientation val="minMax"/>
          <c:max val="0.2"/>
          <c:min val="-0.2"/>
        </c:scaling>
        <c:delete val="0"/>
        <c:axPos val="l"/>
        <c:numFmt formatCode="General" sourceLinked="1"/>
        <c:majorTickMark val="out"/>
        <c:minorTickMark val="none"/>
        <c:tickLblPos val="nextTo"/>
        <c:crossAx val="292227688"/>
        <c:crosses val="autoZero"/>
        <c:crossBetween val="between"/>
      </c:valAx>
    </c:plotArea>
    <c:plotVisOnly val="1"/>
    <c:dispBlanksAs val="gap"/>
    <c:showDLblsOverMax val="0"/>
  </c:chart>
  <c:printSettings>
    <c:headerFooter/>
    <c:pageMargins b="0.750000000000002" l="0.70000000000000062" r="0.70000000000000062" t="0.750000000000002" header="0.30000000000000032" footer="0.30000000000000032"/>
    <c:pageSetup orientation="portrait"/>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solidFill>
                <a:prstClr val="black"/>
              </a:solidFill>
            </a:ln>
          </c:spPr>
          <c:marker>
            <c:symbol val="none"/>
          </c:marker>
          <c:val>
            <c:numRef>
              <c:f>'fig 5'!$W$3:$W$42</c:f>
              <c:numCache>
                <c:formatCode>General</c:formatCode>
                <c:ptCount val="40"/>
                <c:pt idx="0">
                  <c:v>0</c:v>
                </c:pt>
                <c:pt idx="1">
                  <c:v>3.78E-2</c:v>
                </c:pt>
                <c:pt idx="2">
                  <c:v>-8.0299999999999996E-2</c:v>
                </c:pt>
                <c:pt idx="3">
                  <c:v>-0.1091</c:v>
                </c:pt>
                <c:pt idx="4">
                  <c:v>-9.06E-2</c:v>
                </c:pt>
                <c:pt idx="5">
                  <c:v>-4.7800000000000002E-2</c:v>
                </c:pt>
                <c:pt idx="6">
                  <c:v>-2.81E-2</c:v>
                </c:pt>
                <c:pt idx="7">
                  <c:v>-2.4299999999999999E-2</c:v>
                </c:pt>
                <c:pt idx="8">
                  <c:v>-2.3800000000000002E-2</c:v>
                </c:pt>
                <c:pt idx="9">
                  <c:v>-2.1299999999999999E-2</c:v>
                </c:pt>
                <c:pt idx="10">
                  <c:v>-1.83E-2</c:v>
                </c:pt>
                <c:pt idx="11">
                  <c:v>-1.6299999999999999E-2</c:v>
                </c:pt>
                <c:pt idx="12">
                  <c:v>-1.4999999999999999E-2</c:v>
                </c:pt>
                <c:pt idx="13">
                  <c:v>-1.38E-2</c:v>
                </c:pt>
                <c:pt idx="14">
                  <c:v>-1.2699999999999999E-2</c:v>
                </c:pt>
                <c:pt idx="15">
                  <c:v>-1.1599999999999999E-2</c:v>
                </c:pt>
                <c:pt idx="16">
                  <c:v>-1.06E-2</c:v>
                </c:pt>
                <c:pt idx="17">
                  <c:v>-9.7000000000000003E-3</c:v>
                </c:pt>
                <c:pt idx="18">
                  <c:v>-8.8999999999999999E-3</c:v>
                </c:pt>
                <c:pt idx="19">
                  <c:v>-8.2000000000000007E-3</c:v>
                </c:pt>
                <c:pt idx="20">
                  <c:v>-7.4999999999999997E-3</c:v>
                </c:pt>
                <c:pt idx="21">
                  <c:v>-6.8999999999999999E-3</c:v>
                </c:pt>
                <c:pt idx="22">
                  <c:v>-6.3E-3</c:v>
                </c:pt>
                <c:pt idx="23">
                  <c:v>-5.7999999999999996E-3</c:v>
                </c:pt>
                <c:pt idx="24">
                  <c:v>-5.3E-3</c:v>
                </c:pt>
                <c:pt idx="25">
                  <c:v>-4.8999999999999998E-3</c:v>
                </c:pt>
                <c:pt idx="26">
                  <c:v>-4.4999999999999997E-3</c:v>
                </c:pt>
                <c:pt idx="27">
                  <c:v>-4.1000000000000003E-3</c:v>
                </c:pt>
                <c:pt idx="28">
                  <c:v>-3.8E-3</c:v>
                </c:pt>
                <c:pt idx="29">
                  <c:v>-3.5000000000000001E-3</c:v>
                </c:pt>
                <c:pt idx="30">
                  <c:v>-3.2000000000000002E-3</c:v>
                </c:pt>
                <c:pt idx="31">
                  <c:v>-3.0000000000000001E-3</c:v>
                </c:pt>
                <c:pt idx="32">
                  <c:v>-2.7000000000000001E-3</c:v>
                </c:pt>
                <c:pt idx="33">
                  <c:v>-2.5000000000000001E-3</c:v>
                </c:pt>
                <c:pt idx="34">
                  <c:v>-2.3E-3</c:v>
                </c:pt>
                <c:pt idx="35">
                  <c:v>-2.0999999999999999E-3</c:v>
                </c:pt>
                <c:pt idx="36">
                  <c:v>-2E-3</c:v>
                </c:pt>
                <c:pt idx="37">
                  <c:v>-1.8E-3</c:v>
                </c:pt>
                <c:pt idx="38">
                  <c:v>-1.6999999999999999E-3</c:v>
                </c:pt>
                <c:pt idx="39">
                  <c:v>-1.6000000000000001E-3</c:v>
                </c:pt>
              </c:numCache>
            </c:numRef>
          </c:val>
          <c:smooth val="0"/>
        </c:ser>
        <c:dLbls>
          <c:showLegendKey val="0"/>
          <c:showVal val="0"/>
          <c:showCatName val="0"/>
          <c:showSerName val="0"/>
          <c:showPercent val="0"/>
          <c:showBubbleSize val="0"/>
        </c:dLbls>
        <c:smooth val="0"/>
        <c:axId val="292228472"/>
        <c:axId val="292226904"/>
      </c:lineChart>
      <c:catAx>
        <c:axId val="292228472"/>
        <c:scaling>
          <c:orientation val="minMax"/>
        </c:scaling>
        <c:delete val="0"/>
        <c:axPos val="b"/>
        <c:majorTickMark val="out"/>
        <c:minorTickMark val="none"/>
        <c:tickLblPos val="nextTo"/>
        <c:crossAx val="292226904"/>
        <c:crosses val="autoZero"/>
        <c:auto val="1"/>
        <c:lblAlgn val="ctr"/>
        <c:lblOffset val="100"/>
        <c:tickLblSkip val="10"/>
        <c:noMultiLvlLbl val="0"/>
      </c:catAx>
      <c:valAx>
        <c:axId val="292226904"/>
        <c:scaling>
          <c:orientation val="minMax"/>
          <c:max val="0.2"/>
          <c:min val="-0.2"/>
        </c:scaling>
        <c:delete val="0"/>
        <c:axPos val="l"/>
        <c:numFmt formatCode="General" sourceLinked="1"/>
        <c:majorTickMark val="out"/>
        <c:minorTickMark val="none"/>
        <c:tickLblPos val="nextTo"/>
        <c:crossAx val="292228472"/>
        <c:crosses val="autoZero"/>
        <c:crossBetween val="between"/>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atin typeface="Garamond" panose="02020404030301010803" pitchFamily="18" charset="0"/>
              </a:rPr>
              <a:t>1-quarter rate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ysClr val="windowText" lastClr="000000"/>
              </a:solidFill>
              <a:round/>
            </a:ln>
            <a:effectLst/>
          </c:spPr>
          <c:marker>
            <c:symbol val="none"/>
          </c:marker>
          <c:val>
            <c:numRef>
              <c:f>'fig 6'!$K$3:$K$42</c:f>
              <c:numCache>
                <c:formatCode>General</c:formatCode>
                <c:ptCount val="40"/>
                <c:pt idx="0">
                  <c:v>0.14019999999999999</c:v>
                </c:pt>
                <c:pt idx="1">
                  <c:v>0.30230000000000001</c:v>
                </c:pt>
                <c:pt idx="2">
                  <c:v>0.4234</c:v>
                </c:pt>
                <c:pt idx="3">
                  <c:v>0.49159999999999998</c:v>
                </c:pt>
                <c:pt idx="4">
                  <c:v>0.47549999999999998</c:v>
                </c:pt>
                <c:pt idx="5">
                  <c:v>0.41439999999999999</c:v>
                </c:pt>
                <c:pt idx="6">
                  <c:v>0.34160000000000001</c:v>
                </c:pt>
                <c:pt idx="7">
                  <c:v>0.27310000000000001</c:v>
                </c:pt>
                <c:pt idx="8">
                  <c:v>0.21290000000000001</c:v>
                </c:pt>
                <c:pt idx="9">
                  <c:v>0.16159999999999999</c:v>
                </c:pt>
                <c:pt idx="10">
                  <c:v>0.1183</c:v>
                </c:pt>
                <c:pt idx="11">
                  <c:v>8.2199999999999995E-2</c:v>
                </c:pt>
                <c:pt idx="12">
                  <c:v>5.2299999999999999E-2</c:v>
                </c:pt>
                <c:pt idx="13">
                  <c:v>2.7799999999999998E-2</c:v>
                </c:pt>
                <c:pt idx="14">
                  <c:v>7.7000000000000002E-3</c:v>
                </c:pt>
                <c:pt idx="15">
                  <c:v>-8.6E-3</c:v>
                </c:pt>
                <c:pt idx="16">
                  <c:v>-2.1700000000000001E-2</c:v>
                </c:pt>
                <c:pt idx="17">
                  <c:v>-3.2199999999999999E-2</c:v>
                </c:pt>
                <c:pt idx="18">
                  <c:v>-4.0399999999999998E-2</c:v>
                </c:pt>
                <c:pt idx="19">
                  <c:v>-4.6899999999999997E-2</c:v>
                </c:pt>
                <c:pt idx="20">
                  <c:v>-5.1700000000000003E-2</c:v>
                </c:pt>
                <c:pt idx="21">
                  <c:v>-5.5300000000000002E-2</c:v>
                </c:pt>
                <c:pt idx="22">
                  <c:v>-5.7799999999999997E-2</c:v>
                </c:pt>
                <c:pt idx="23">
                  <c:v>-5.9400000000000001E-2</c:v>
                </c:pt>
                <c:pt idx="24">
                  <c:v>-6.0299999999999999E-2</c:v>
                </c:pt>
                <c:pt idx="25">
                  <c:v>-6.0600000000000001E-2</c:v>
                </c:pt>
                <c:pt idx="26">
                  <c:v>-6.0400000000000002E-2</c:v>
                </c:pt>
                <c:pt idx="27">
                  <c:v>-5.9900000000000002E-2</c:v>
                </c:pt>
                <c:pt idx="28">
                  <c:v>-5.8900000000000001E-2</c:v>
                </c:pt>
                <c:pt idx="29">
                  <c:v>-5.7799999999999997E-2</c:v>
                </c:pt>
                <c:pt idx="30">
                  <c:v>-5.6399999999999999E-2</c:v>
                </c:pt>
                <c:pt idx="31">
                  <c:v>-5.4899999999999997E-2</c:v>
                </c:pt>
                <c:pt idx="32">
                  <c:v>-5.33E-2</c:v>
                </c:pt>
                <c:pt idx="33">
                  <c:v>-5.1499999999999997E-2</c:v>
                </c:pt>
                <c:pt idx="34">
                  <c:v>-4.9799999999999997E-2</c:v>
                </c:pt>
                <c:pt idx="35">
                  <c:v>-4.8000000000000001E-2</c:v>
                </c:pt>
                <c:pt idx="36">
                  <c:v>-4.6100000000000002E-2</c:v>
                </c:pt>
                <c:pt idx="37">
                  <c:v>-4.4299999999999999E-2</c:v>
                </c:pt>
                <c:pt idx="38">
                  <c:v>-4.2500000000000003E-2</c:v>
                </c:pt>
                <c:pt idx="39">
                  <c:v>-4.07E-2</c:v>
                </c:pt>
              </c:numCache>
            </c:numRef>
          </c:val>
          <c:smooth val="0"/>
        </c:ser>
        <c:ser>
          <c:idx val="1"/>
          <c:order val="1"/>
          <c:spPr>
            <a:ln w="28575" cap="rnd">
              <a:solidFill>
                <a:schemeClr val="bg1">
                  <a:lumMod val="50000"/>
                </a:schemeClr>
              </a:solidFill>
              <a:round/>
            </a:ln>
            <a:effectLst/>
          </c:spPr>
          <c:marker>
            <c:symbol val="none"/>
          </c:marker>
          <c:val>
            <c:numRef>
              <c:f>'fig 6'!$L$3:$L$42</c:f>
              <c:numCache>
                <c:formatCode>General</c:formatCode>
                <c:ptCount val="40"/>
                <c:pt idx="0">
                  <c:v>0.21990000000000001</c:v>
                </c:pt>
                <c:pt idx="1">
                  <c:v>0.33239999999999997</c:v>
                </c:pt>
                <c:pt idx="2">
                  <c:v>0.3342</c:v>
                </c:pt>
                <c:pt idx="3">
                  <c:v>0.3014</c:v>
                </c:pt>
                <c:pt idx="4">
                  <c:v>8.7099999999999997E-2</c:v>
                </c:pt>
                <c:pt idx="5">
                  <c:v>-1.8499999999999999E-2</c:v>
                </c:pt>
                <c:pt idx="6">
                  <c:v>-2.5100000000000001E-2</c:v>
                </c:pt>
                <c:pt idx="7">
                  <c:v>-2.7000000000000001E-3</c:v>
                </c:pt>
                <c:pt idx="8">
                  <c:v>5.4000000000000003E-3</c:v>
                </c:pt>
                <c:pt idx="9">
                  <c:v>3.3E-3</c:v>
                </c:pt>
                <c:pt idx="10">
                  <c:v>1.8E-3</c:v>
                </c:pt>
                <c:pt idx="11">
                  <c:v>3.0000000000000001E-3</c:v>
                </c:pt>
                <c:pt idx="12">
                  <c:v>4.5999999999999999E-3</c:v>
                </c:pt>
                <c:pt idx="13">
                  <c:v>5.1000000000000004E-3</c:v>
                </c:pt>
                <c:pt idx="14">
                  <c:v>5.0000000000000001E-3</c:v>
                </c:pt>
                <c:pt idx="15">
                  <c:v>4.8999999999999998E-3</c:v>
                </c:pt>
                <c:pt idx="16">
                  <c:v>4.7999999999999996E-3</c:v>
                </c:pt>
                <c:pt idx="17">
                  <c:v>4.7999999999999996E-3</c:v>
                </c:pt>
                <c:pt idx="18">
                  <c:v>4.7000000000000002E-3</c:v>
                </c:pt>
                <c:pt idx="19">
                  <c:v>4.5999999999999999E-3</c:v>
                </c:pt>
                <c:pt idx="20">
                  <c:v>4.4999999999999997E-3</c:v>
                </c:pt>
                <c:pt idx="21">
                  <c:v>4.4000000000000003E-3</c:v>
                </c:pt>
                <c:pt idx="22">
                  <c:v>4.1999999999999997E-3</c:v>
                </c:pt>
                <c:pt idx="23">
                  <c:v>4.1000000000000003E-3</c:v>
                </c:pt>
                <c:pt idx="24">
                  <c:v>4.0000000000000001E-3</c:v>
                </c:pt>
                <c:pt idx="25">
                  <c:v>3.8999999999999998E-3</c:v>
                </c:pt>
                <c:pt idx="26">
                  <c:v>3.8E-3</c:v>
                </c:pt>
                <c:pt idx="27">
                  <c:v>3.7000000000000002E-3</c:v>
                </c:pt>
                <c:pt idx="28">
                  <c:v>3.5000000000000001E-3</c:v>
                </c:pt>
                <c:pt idx="29">
                  <c:v>3.3999999999999998E-3</c:v>
                </c:pt>
                <c:pt idx="30">
                  <c:v>3.3E-3</c:v>
                </c:pt>
                <c:pt idx="31">
                  <c:v>3.2000000000000002E-3</c:v>
                </c:pt>
                <c:pt idx="32">
                  <c:v>3.0999999999999999E-3</c:v>
                </c:pt>
                <c:pt idx="33">
                  <c:v>3.0000000000000001E-3</c:v>
                </c:pt>
                <c:pt idx="34">
                  <c:v>2.8999999999999998E-3</c:v>
                </c:pt>
                <c:pt idx="35">
                  <c:v>2.8E-3</c:v>
                </c:pt>
                <c:pt idx="36">
                  <c:v>2.7000000000000001E-3</c:v>
                </c:pt>
                <c:pt idx="37">
                  <c:v>2.5999999999999999E-3</c:v>
                </c:pt>
                <c:pt idx="38">
                  <c:v>2.5000000000000001E-3</c:v>
                </c:pt>
                <c:pt idx="39">
                  <c:v>2.3999999999999998E-3</c:v>
                </c:pt>
              </c:numCache>
            </c:numRef>
          </c:val>
          <c:smooth val="0"/>
        </c:ser>
        <c:dLbls>
          <c:showLegendKey val="0"/>
          <c:showVal val="0"/>
          <c:showCatName val="0"/>
          <c:showSerName val="0"/>
          <c:showPercent val="0"/>
          <c:showBubbleSize val="0"/>
        </c:dLbls>
        <c:smooth val="0"/>
        <c:axId val="292225728"/>
        <c:axId val="292229648"/>
      </c:lineChart>
      <c:catAx>
        <c:axId val="29222572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US"/>
          </a:p>
        </c:txPr>
        <c:crossAx val="292229648"/>
        <c:crosses val="autoZero"/>
        <c:auto val="1"/>
        <c:lblAlgn val="ctr"/>
        <c:lblOffset val="100"/>
        <c:tickLblSkip val="5"/>
        <c:noMultiLvlLbl val="0"/>
      </c:catAx>
      <c:valAx>
        <c:axId val="29222964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US"/>
          </a:p>
        </c:txPr>
        <c:crossAx val="292225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atin typeface="Garamond" panose="02020404030301010803" pitchFamily="18" charset="0"/>
              </a:rPr>
              <a:t>10-year rate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ysClr val="windowText" lastClr="000000"/>
              </a:solidFill>
              <a:round/>
            </a:ln>
            <a:effectLst/>
          </c:spPr>
          <c:marker>
            <c:symbol val="none"/>
          </c:marker>
          <c:val>
            <c:numRef>
              <c:f>'fig 6'!$O$3:$O$42</c:f>
              <c:numCache>
                <c:formatCode>General</c:formatCode>
                <c:ptCount val="40"/>
                <c:pt idx="0">
                  <c:v>5.7637500000000008E-2</c:v>
                </c:pt>
                <c:pt idx="1">
                  <c:v>5.316000000000002E-2</c:v>
                </c:pt>
                <c:pt idx="2">
                  <c:v>4.4672500000000018E-2</c:v>
                </c:pt>
                <c:pt idx="3">
                  <c:v>3.32E-2</c:v>
                </c:pt>
                <c:pt idx="4">
                  <c:v>2.006249999999999E-2</c:v>
                </c:pt>
                <c:pt idx="5">
                  <c:v>7.3675000000000147E-3</c:v>
                </c:pt>
                <c:pt idx="6">
                  <c:v>-3.7624999999999928E-3</c:v>
                </c:pt>
                <c:pt idx="7">
                  <c:v>-1.3035000000000005E-2</c:v>
                </c:pt>
                <c:pt idx="8">
                  <c:v>-2.0560000000000005E-2</c:v>
                </c:pt>
                <c:pt idx="9">
                  <c:v>-2.6545000000000006E-2</c:v>
                </c:pt>
                <c:pt idx="10">
                  <c:v>-3.1215000000000003E-2</c:v>
                </c:pt>
                <c:pt idx="11">
                  <c:v>-3.4769999999999995E-2</c:v>
                </c:pt>
                <c:pt idx="12">
                  <c:v>-3.7392499999999988E-2</c:v>
                </c:pt>
                <c:pt idx="13">
                  <c:v>-3.9239999999999997E-2</c:v>
                </c:pt>
                <c:pt idx="14">
                  <c:v>-4.0447499999999997E-2</c:v>
                </c:pt>
                <c:pt idx="15">
                  <c:v>-4.1124999999999995E-2</c:v>
                </c:pt>
                <c:pt idx="16">
                  <c:v>-4.1369999999999997E-2</c:v>
                </c:pt>
                <c:pt idx="17">
                  <c:v>-4.1264999999999996E-2</c:v>
                </c:pt>
                <c:pt idx="18">
                  <c:v>-4.0872499999999992E-2</c:v>
                </c:pt>
                <c:pt idx="19">
                  <c:v>-4.0254999999999999E-2</c:v>
                </c:pt>
                <c:pt idx="20">
                  <c:v>-3.9452499999999995E-2</c:v>
                </c:pt>
                <c:pt idx="21">
                  <c:v>-3.8510000000000003E-2</c:v>
                </c:pt>
                <c:pt idx="22">
                  <c:v>-3.7460000000000007E-2</c:v>
                </c:pt>
                <c:pt idx="23">
                  <c:v>-3.6330000000000008E-2</c:v>
                </c:pt>
                <c:pt idx="24">
                  <c:v>-3.5142500000000007E-2</c:v>
                </c:pt>
                <c:pt idx="25">
                  <c:v>-3.391750000000001E-2</c:v>
                </c:pt>
                <c:pt idx="26">
                  <c:v>-3.2670000000000012E-2</c:v>
                </c:pt>
                <c:pt idx="27">
                  <c:v>-3.1412500000000003E-2</c:v>
                </c:pt>
                <c:pt idx="28">
                  <c:v>-3.0152500000000009E-2</c:v>
                </c:pt>
                <c:pt idx="29">
                  <c:v>-2.8904999999999997E-2</c:v>
                </c:pt>
                <c:pt idx="30">
                  <c:v>-2.7672499999999999E-2</c:v>
                </c:pt>
                <c:pt idx="31">
                  <c:v>-2.6464999999999999E-2</c:v>
                </c:pt>
                <c:pt idx="32">
                  <c:v>-2.5282499999999996E-2</c:v>
                </c:pt>
                <c:pt idx="33">
                  <c:v>-2.4129999999999999E-2</c:v>
                </c:pt>
                <c:pt idx="34">
                  <c:v>-2.3012499999999998E-2</c:v>
                </c:pt>
                <c:pt idx="35">
                  <c:v>-2.1927499999999996E-2</c:v>
                </c:pt>
                <c:pt idx="36">
                  <c:v>-2.0879999999999999E-2</c:v>
                </c:pt>
                <c:pt idx="37">
                  <c:v>-1.9869999999999999E-2</c:v>
                </c:pt>
                <c:pt idx="38">
                  <c:v>-1.8897499999999998E-2</c:v>
                </c:pt>
                <c:pt idx="39">
                  <c:v>-1.7962499999999999E-2</c:v>
                </c:pt>
              </c:numCache>
            </c:numRef>
          </c:val>
          <c:smooth val="0"/>
        </c:ser>
        <c:ser>
          <c:idx val="1"/>
          <c:order val="1"/>
          <c:spPr>
            <a:ln w="28575" cap="rnd">
              <a:solidFill>
                <a:schemeClr val="bg1">
                  <a:lumMod val="50000"/>
                </a:schemeClr>
              </a:solidFill>
              <a:round/>
            </a:ln>
            <a:effectLst/>
          </c:spPr>
          <c:marker>
            <c:symbol val="none"/>
          </c:marker>
          <c:val>
            <c:numRef>
              <c:f>'fig 6'!$P$3:$P$42</c:f>
              <c:numCache>
                <c:formatCode>General</c:formatCode>
                <c:ptCount val="40"/>
                <c:pt idx="0">
                  <c:v>3.3717499999999991E-2</c:v>
                </c:pt>
                <c:pt idx="1">
                  <c:v>2.827749999999999E-2</c:v>
                </c:pt>
                <c:pt idx="2">
                  <c:v>2.0022499999999995E-2</c:v>
                </c:pt>
                <c:pt idx="3">
                  <c:v>1.1720000000000005E-2</c:v>
                </c:pt>
                <c:pt idx="4">
                  <c:v>4.235E-3</c:v>
                </c:pt>
                <c:pt idx="5">
                  <c:v>2.1075000000000004E-3</c:v>
                </c:pt>
                <c:pt idx="6">
                  <c:v>2.6174999999999996E-3</c:v>
                </c:pt>
                <c:pt idx="7">
                  <c:v>3.29E-3</c:v>
                </c:pt>
                <c:pt idx="8">
                  <c:v>3.4000000000000002E-3</c:v>
                </c:pt>
                <c:pt idx="9">
                  <c:v>3.3075000000000005E-3</c:v>
                </c:pt>
                <c:pt idx="10">
                  <c:v>3.2649999999999997E-3</c:v>
                </c:pt>
                <c:pt idx="11">
                  <c:v>3.2575E-3</c:v>
                </c:pt>
                <c:pt idx="12">
                  <c:v>3.2199999999999993E-3</c:v>
                </c:pt>
                <c:pt idx="13">
                  <c:v>3.1399999999999996E-3</c:v>
                </c:pt>
                <c:pt idx="14">
                  <c:v>3.0449999999999995E-3</c:v>
                </c:pt>
                <c:pt idx="15">
                  <c:v>2.9524999999999994E-3</c:v>
                </c:pt>
                <c:pt idx="16">
                  <c:v>2.8599999999999997E-3</c:v>
                </c:pt>
                <c:pt idx="17">
                  <c:v>2.7699999999999999E-3</c:v>
                </c:pt>
                <c:pt idx="18">
                  <c:v>2.6774999999999998E-3</c:v>
                </c:pt>
                <c:pt idx="19">
                  <c:v>2.5875000000000004E-3</c:v>
                </c:pt>
                <c:pt idx="20">
                  <c:v>2.4975000000000002E-3</c:v>
                </c:pt>
                <c:pt idx="21">
                  <c:v>2.4099999999999998E-3</c:v>
                </c:pt>
                <c:pt idx="22">
                  <c:v>2.3249999999999998E-3</c:v>
                </c:pt>
                <c:pt idx="23">
                  <c:v>2.2425000000000001E-3</c:v>
                </c:pt>
                <c:pt idx="24">
                  <c:v>2.1625000000000004E-3</c:v>
                </c:pt>
                <c:pt idx="25">
                  <c:v>2.0825000000000001E-3</c:v>
                </c:pt>
                <c:pt idx="26">
                  <c:v>2.0050000000000003E-3</c:v>
                </c:pt>
                <c:pt idx="27">
                  <c:v>1.9299999999999999E-3</c:v>
                </c:pt>
                <c:pt idx="28">
                  <c:v>1.8550000000000003E-3</c:v>
                </c:pt>
                <c:pt idx="29">
                  <c:v>1.7850000000000001E-3</c:v>
                </c:pt>
                <c:pt idx="30">
                  <c:v>1.7175000000000003E-3</c:v>
                </c:pt>
                <c:pt idx="31">
                  <c:v>1.6525000000000005E-3</c:v>
                </c:pt>
                <c:pt idx="32">
                  <c:v>1.5874999999999999E-3</c:v>
                </c:pt>
                <c:pt idx="33">
                  <c:v>1.5250000000000003E-3</c:v>
                </c:pt>
                <c:pt idx="34">
                  <c:v>1.4650000000000002E-3</c:v>
                </c:pt>
                <c:pt idx="35">
                  <c:v>1.4050000000000004E-3</c:v>
                </c:pt>
                <c:pt idx="36">
                  <c:v>1.3475000000000002E-3</c:v>
                </c:pt>
                <c:pt idx="37">
                  <c:v>1.2925000000000002E-3</c:v>
                </c:pt>
                <c:pt idx="38">
                  <c:v>1.2400000000000002E-3</c:v>
                </c:pt>
                <c:pt idx="39">
                  <c:v>1.1900000000000003E-3</c:v>
                </c:pt>
              </c:numCache>
            </c:numRef>
          </c:val>
          <c:smooth val="0"/>
        </c:ser>
        <c:dLbls>
          <c:showLegendKey val="0"/>
          <c:showVal val="0"/>
          <c:showCatName val="0"/>
          <c:showSerName val="0"/>
          <c:showPercent val="0"/>
          <c:showBubbleSize val="0"/>
        </c:dLbls>
        <c:smooth val="0"/>
        <c:axId val="292229256"/>
        <c:axId val="292228864"/>
      </c:lineChart>
      <c:catAx>
        <c:axId val="29222925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US"/>
          </a:p>
        </c:txPr>
        <c:crossAx val="292228864"/>
        <c:crosses val="autoZero"/>
        <c:auto val="1"/>
        <c:lblAlgn val="ctr"/>
        <c:lblOffset val="100"/>
        <c:tickLblSkip val="5"/>
        <c:noMultiLvlLbl val="0"/>
      </c:catAx>
      <c:valAx>
        <c:axId val="292228864"/>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US"/>
          </a:p>
        </c:txPr>
        <c:crossAx val="2922292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atin typeface="Garamond" panose="02020404030301010803" pitchFamily="18" charset="0"/>
              </a:rPr>
              <a:t>5-year rate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ysClr val="windowText" lastClr="000000"/>
              </a:solidFill>
              <a:round/>
            </a:ln>
            <a:effectLst/>
          </c:spPr>
          <c:marker>
            <c:symbol val="none"/>
          </c:marker>
          <c:val>
            <c:numRef>
              <c:f>'fig 6'!$M$3:$M$42</c:f>
              <c:numCache>
                <c:formatCode>General</c:formatCode>
                <c:ptCount val="40"/>
                <c:pt idx="0">
                  <c:v>0.16875499999999996</c:v>
                </c:pt>
                <c:pt idx="1">
                  <c:v>0.15916</c:v>
                </c:pt>
                <c:pt idx="2">
                  <c:v>0.14127999999999999</c:v>
                </c:pt>
                <c:pt idx="3">
                  <c:v>0.11721999999999999</c:v>
                </c:pt>
                <c:pt idx="4">
                  <c:v>8.967E-2</c:v>
                </c:pt>
                <c:pt idx="5">
                  <c:v>6.2880000000000019E-2</c:v>
                </c:pt>
                <c:pt idx="6">
                  <c:v>3.9130000000000012E-2</c:v>
                </c:pt>
                <c:pt idx="7">
                  <c:v>1.9029999999999991E-2</c:v>
                </c:pt>
                <c:pt idx="8">
                  <c:v>2.3799999999999906E-3</c:v>
                </c:pt>
                <c:pt idx="9">
                  <c:v>-1.1210000000000001E-2</c:v>
                </c:pt>
                <c:pt idx="10">
                  <c:v>-2.2180000000000002E-2</c:v>
                </c:pt>
                <c:pt idx="11">
                  <c:v>-3.0914999999999998E-2</c:v>
                </c:pt>
                <c:pt idx="12">
                  <c:v>-3.7769999999999991E-2</c:v>
                </c:pt>
                <c:pt idx="13">
                  <c:v>-4.3049999999999991E-2</c:v>
                </c:pt>
                <c:pt idx="14">
                  <c:v>-4.7014999999999987E-2</c:v>
                </c:pt>
                <c:pt idx="15">
                  <c:v>-4.988999999999999E-2</c:v>
                </c:pt>
                <c:pt idx="16">
                  <c:v>-5.1859999999999983E-2</c:v>
                </c:pt>
                <c:pt idx="17">
                  <c:v>-5.3079999999999995E-2</c:v>
                </c:pt>
                <c:pt idx="18">
                  <c:v>-5.3684999999999997E-2</c:v>
                </c:pt>
                <c:pt idx="19">
                  <c:v>-5.3789999999999991E-2</c:v>
                </c:pt>
                <c:pt idx="20">
                  <c:v>-5.3479999999999993E-2</c:v>
                </c:pt>
                <c:pt idx="21">
                  <c:v>-5.2839999999999998E-2</c:v>
                </c:pt>
                <c:pt idx="22">
                  <c:v>-5.1934999999999988E-2</c:v>
                </c:pt>
                <c:pt idx="23">
                  <c:v>-5.0820000000000011E-2</c:v>
                </c:pt>
                <c:pt idx="24">
                  <c:v>-4.9545000000000006E-2</c:v>
                </c:pt>
                <c:pt idx="25">
                  <c:v>-4.8145000000000007E-2</c:v>
                </c:pt>
                <c:pt idx="26">
                  <c:v>-4.6655000000000009E-2</c:v>
                </c:pt>
                <c:pt idx="27">
                  <c:v>-4.5100000000000001E-2</c:v>
                </c:pt>
                <c:pt idx="28">
                  <c:v>-4.3500000000000004E-2</c:v>
                </c:pt>
                <c:pt idx="29">
                  <c:v>-4.1880000000000001E-2</c:v>
                </c:pt>
                <c:pt idx="30">
                  <c:v>-4.0250000000000001E-2</c:v>
                </c:pt>
                <c:pt idx="31">
                  <c:v>-3.8625000000000007E-2</c:v>
                </c:pt>
                <c:pt idx="32">
                  <c:v>-3.7015000000000006E-2</c:v>
                </c:pt>
                <c:pt idx="33">
                  <c:v>-3.5430000000000003E-2</c:v>
                </c:pt>
                <c:pt idx="34">
                  <c:v>-3.388E-2</c:v>
                </c:pt>
                <c:pt idx="35">
                  <c:v>-3.2359999999999993E-2</c:v>
                </c:pt>
                <c:pt idx="36">
                  <c:v>-3.0879999999999998E-2</c:v>
                </c:pt>
                <c:pt idx="37">
                  <c:v>-2.9449999999999994E-2</c:v>
                </c:pt>
                <c:pt idx="38">
                  <c:v>-2.8059999999999995E-2</c:v>
                </c:pt>
                <c:pt idx="39">
                  <c:v>-2.6719999999999994E-2</c:v>
                </c:pt>
              </c:numCache>
            </c:numRef>
          </c:val>
          <c:smooth val="0"/>
        </c:ser>
        <c:ser>
          <c:idx val="1"/>
          <c:order val="1"/>
          <c:spPr>
            <a:ln w="28575" cap="rnd">
              <a:solidFill>
                <a:schemeClr val="bg1">
                  <a:lumMod val="50000"/>
                </a:schemeClr>
              </a:solidFill>
              <a:round/>
            </a:ln>
            <a:effectLst/>
          </c:spPr>
          <c:marker>
            <c:symbol val="none"/>
          </c:marker>
          <c:val>
            <c:numRef>
              <c:f>'fig 6'!$N$3:$N$42</c:f>
              <c:numCache>
                <c:formatCode>General</c:formatCode>
                <c:ptCount val="40"/>
                <c:pt idx="0">
                  <c:v>6.4034999999999981E-2</c:v>
                </c:pt>
                <c:pt idx="1">
                  <c:v>5.3264999999999986E-2</c:v>
                </c:pt>
                <c:pt idx="2">
                  <c:v>3.6864999999999995E-2</c:v>
                </c:pt>
                <c:pt idx="3">
                  <c:v>2.0365000000000005E-2</c:v>
                </c:pt>
                <c:pt idx="4">
                  <c:v>5.4999999999999997E-3</c:v>
                </c:pt>
                <c:pt idx="5">
                  <c:v>1.3450000000000003E-3</c:v>
                </c:pt>
                <c:pt idx="6">
                  <c:v>2.4649999999999997E-3</c:v>
                </c:pt>
                <c:pt idx="7">
                  <c:v>3.9100000000000003E-3</c:v>
                </c:pt>
                <c:pt idx="8">
                  <c:v>4.2299999999999994E-3</c:v>
                </c:pt>
                <c:pt idx="9">
                  <c:v>4.1350000000000007E-3</c:v>
                </c:pt>
                <c:pt idx="10">
                  <c:v>4.1399999999999996E-3</c:v>
                </c:pt>
                <c:pt idx="11">
                  <c:v>4.215E-3</c:v>
                </c:pt>
                <c:pt idx="12">
                  <c:v>4.2249999999999996E-3</c:v>
                </c:pt>
                <c:pt idx="13">
                  <c:v>4.1499999999999992E-3</c:v>
                </c:pt>
                <c:pt idx="14">
                  <c:v>4.045E-3</c:v>
                </c:pt>
                <c:pt idx="15">
                  <c:v>3.9399999999999999E-3</c:v>
                </c:pt>
                <c:pt idx="16">
                  <c:v>3.8350000000000003E-3</c:v>
                </c:pt>
                <c:pt idx="17">
                  <c:v>3.7299999999999998E-3</c:v>
                </c:pt>
                <c:pt idx="18">
                  <c:v>3.6199999999999995E-3</c:v>
                </c:pt>
                <c:pt idx="19">
                  <c:v>3.5100000000000005E-3</c:v>
                </c:pt>
                <c:pt idx="20">
                  <c:v>3.4000000000000002E-3</c:v>
                </c:pt>
                <c:pt idx="21">
                  <c:v>3.29E-3</c:v>
                </c:pt>
                <c:pt idx="22">
                  <c:v>3.1799999999999997E-3</c:v>
                </c:pt>
                <c:pt idx="23">
                  <c:v>3.075E-3</c:v>
                </c:pt>
                <c:pt idx="24">
                  <c:v>2.9700000000000004E-3</c:v>
                </c:pt>
                <c:pt idx="25">
                  <c:v>2.8699999999999997E-3</c:v>
                </c:pt>
                <c:pt idx="26">
                  <c:v>2.7700000000000003E-3</c:v>
                </c:pt>
                <c:pt idx="27">
                  <c:v>2.6699999999999996E-3</c:v>
                </c:pt>
                <c:pt idx="28">
                  <c:v>2.5700000000000002E-3</c:v>
                </c:pt>
                <c:pt idx="29">
                  <c:v>2.4800000000000004E-3</c:v>
                </c:pt>
                <c:pt idx="30">
                  <c:v>2.3900000000000002E-3</c:v>
                </c:pt>
                <c:pt idx="31">
                  <c:v>2.3E-3</c:v>
                </c:pt>
                <c:pt idx="32">
                  <c:v>2.215E-3</c:v>
                </c:pt>
                <c:pt idx="33">
                  <c:v>2.1300000000000004E-3</c:v>
                </c:pt>
                <c:pt idx="34">
                  <c:v>2.0449999999999999E-3</c:v>
                </c:pt>
                <c:pt idx="35">
                  <c:v>1.9650000000000006E-3</c:v>
                </c:pt>
                <c:pt idx="36">
                  <c:v>1.8850000000000002E-3</c:v>
                </c:pt>
                <c:pt idx="37">
                  <c:v>1.8100000000000002E-3</c:v>
                </c:pt>
                <c:pt idx="38">
                  <c:v>1.7349999999999998E-3</c:v>
                </c:pt>
                <c:pt idx="39">
                  <c:v>1.6649999999999998E-3</c:v>
                </c:pt>
              </c:numCache>
            </c:numRef>
          </c:val>
          <c:smooth val="0"/>
        </c:ser>
        <c:dLbls>
          <c:showLegendKey val="0"/>
          <c:showVal val="0"/>
          <c:showCatName val="0"/>
          <c:showSerName val="0"/>
          <c:showPercent val="0"/>
          <c:showBubbleSize val="0"/>
        </c:dLbls>
        <c:smooth val="0"/>
        <c:axId val="292226120"/>
        <c:axId val="292227296"/>
      </c:lineChart>
      <c:catAx>
        <c:axId val="29222612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US"/>
          </a:p>
        </c:txPr>
        <c:crossAx val="292227296"/>
        <c:crosses val="autoZero"/>
        <c:auto val="1"/>
        <c:lblAlgn val="ctr"/>
        <c:lblOffset val="100"/>
        <c:tickLblSkip val="5"/>
        <c:noMultiLvlLbl val="0"/>
      </c:catAx>
      <c:valAx>
        <c:axId val="29222729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US"/>
          </a:p>
        </c:txPr>
        <c:crossAx val="292226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Hours worked per capita</a:t>
            </a:r>
          </a:p>
        </c:rich>
      </c:tx>
      <c:layout/>
      <c:overlay val="1"/>
    </c:title>
    <c:autoTitleDeleted val="0"/>
    <c:plotArea>
      <c:layout/>
      <c:lineChart>
        <c:grouping val="standard"/>
        <c:varyColors val="0"/>
        <c:ser>
          <c:idx val="0"/>
          <c:order val="0"/>
          <c:spPr>
            <a:ln w="19050">
              <a:solidFill>
                <a:schemeClr val="tx1"/>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1'!$H$2:$H$89</c:f>
              <c:numCache>
                <c:formatCode>General</c:formatCode>
                <c:ptCount val="88"/>
                <c:pt idx="0">
                  <c:v>664.48069678124</c:v>
                </c:pt>
                <c:pt idx="1">
                  <c:v>665.3055218009348</c:v>
                </c:pt>
                <c:pt idx="2">
                  <c:v>666.96492648099502</c:v>
                </c:pt>
                <c:pt idx="3">
                  <c:v>668.5308885715358</c:v>
                </c:pt>
                <c:pt idx="4">
                  <c:v>670.14415847625094</c:v>
                </c:pt>
                <c:pt idx="5">
                  <c:v>671.17721582846309</c:v>
                </c:pt>
                <c:pt idx="6">
                  <c:v>671.35103403722792</c:v>
                </c:pt>
                <c:pt idx="7">
                  <c:v>671.7261545046282</c:v>
                </c:pt>
                <c:pt idx="8">
                  <c:v>672.25916039119318</c:v>
                </c:pt>
                <c:pt idx="9">
                  <c:v>672.62362530854625</c:v>
                </c:pt>
                <c:pt idx="10">
                  <c:v>672.60674233476357</c:v>
                </c:pt>
                <c:pt idx="11">
                  <c:v>672.79076452072695</c:v>
                </c:pt>
                <c:pt idx="12">
                  <c:v>672.3626763065372</c:v>
                </c:pt>
                <c:pt idx="13">
                  <c:v>671.84184378106875</c:v>
                </c:pt>
                <c:pt idx="14">
                  <c:v>672.10407349601326</c:v>
                </c:pt>
                <c:pt idx="15">
                  <c:v>672.618472963351</c:v>
                </c:pt>
                <c:pt idx="16">
                  <c:v>673.56828015442932</c:v>
                </c:pt>
                <c:pt idx="17">
                  <c:v>673.89787525089866</c:v>
                </c:pt>
                <c:pt idx="18">
                  <c:v>674.37773605233133</c:v>
                </c:pt>
                <c:pt idx="19">
                  <c:v>675.1886251364906</c:v>
                </c:pt>
                <c:pt idx="20">
                  <c:v>675.06290607049709</c:v>
                </c:pt>
                <c:pt idx="21">
                  <c:v>676.26806672431849</c:v>
                </c:pt>
                <c:pt idx="22">
                  <c:v>676.33408209833738</c:v>
                </c:pt>
                <c:pt idx="23">
                  <c:v>677.23056165703417</c:v>
                </c:pt>
                <c:pt idx="24">
                  <c:v>678.00183567271506</c:v>
                </c:pt>
                <c:pt idx="25">
                  <c:v>678.19483463561937</c:v>
                </c:pt>
                <c:pt idx="26">
                  <c:v>678.17189704203361</c:v>
                </c:pt>
                <c:pt idx="27">
                  <c:v>677.93912461117122</c:v>
                </c:pt>
                <c:pt idx="28">
                  <c:v>677.92952093188387</c:v>
                </c:pt>
                <c:pt idx="29">
                  <c:v>677.16336511917973</c:v>
                </c:pt>
                <c:pt idx="30">
                  <c:v>676.19079357467263</c:v>
                </c:pt>
                <c:pt idx="31">
                  <c:v>675.39734446722628</c:v>
                </c:pt>
                <c:pt idx="32">
                  <c:v>674.03915544829181</c:v>
                </c:pt>
                <c:pt idx="33">
                  <c:v>673.12016467964554</c:v>
                </c:pt>
                <c:pt idx="34">
                  <c:v>672.69110410924816</c:v>
                </c:pt>
                <c:pt idx="35">
                  <c:v>672.25972528026489</c:v>
                </c:pt>
                <c:pt idx="36">
                  <c:v>671.46573475674415</c:v>
                </c:pt>
                <c:pt idx="37">
                  <c:v>671.56014057666141</c:v>
                </c:pt>
                <c:pt idx="38">
                  <c:v>671.44461493903202</c:v>
                </c:pt>
                <c:pt idx="39">
                  <c:v>671.8174121179643</c:v>
                </c:pt>
                <c:pt idx="40">
                  <c:v>672.37913726905219</c:v>
                </c:pt>
                <c:pt idx="41">
                  <c:v>673.25498207740736</c:v>
                </c:pt>
                <c:pt idx="42">
                  <c:v>673.42368678174455</c:v>
                </c:pt>
                <c:pt idx="43">
                  <c:v>673.94552852113293</c:v>
                </c:pt>
                <c:pt idx="44">
                  <c:v>674.05037854424017</c:v>
                </c:pt>
                <c:pt idx="45">
                  <c:v>675.43830944351839</c:v>
                </c:pt>
                <c:pt idx="46">
                  <c:v>676.31344141765078</c:v>
                </c:pt>
                <c:pt idx="47">
                  <c:v>676.60325932044691</c:v>
                </c:pt>
                <c:pt idx="48">
                  <c:v>676.97185781670191</c:v>
                </c:pt>
                <c:pt idx="49">
                  <c:v>676.72083813759014</c:v>
                </c:pt>
                <c:pt idx="50">
                  <c:v>677.44078100908928</c:v>
                </c:pt>
                <c:pt idx="51">
                  <c:v>677.22962783723335</c:v>
                </c:pt>
                <c:pt idx="52">
                  <c:v>676.76330980997307</c:v>
                </c:pt>
                <c:pt idx="53">
                  <c:v>677.28067387434169</c:v>
                </c:pt>
                <c:pt idx="54">
                  <c:v>677.7288668257969</c:v>
                </c:pt>
                <c:pt idx="55">
                  <c:v>678.62635647050604</c:v>
                </c:pt>
                <c:pt idx="56">
                  <c:v>679.41797219224213</c:v>
                </c:pt>
                <c:pt idx="57">
                  <c:v>679.64351938860204</c:v>
                </c:pt>
                <c:pt idx="58">
                  <c:v>679.8823515355466</c:v>
                </c:pt>
                <c:pt idx="59">
                  <c:v>680.05634474844123</c:v>
                </c:pt>
                <c:pt idx="60">
                  <c:v>680.30044251282163</c:v>
                </c:pt>
                <c:pt idx="61">
                  <c:v>680.41552967761959</c:v>
                </c:pt>
                <c:pt idx="62">
                  <c:v>680.2690141610417</c:v>
                </c:pt>
                <c:pt idx="63">
                  <c:v>681.33832661823817</c:v>
                </c:pt>
                <c:pt idx="64">
                  <c:v>681.06058103573787</c:v>
                </c:pt>
                <c:pt idx="65">
                  <c:v>681.44185913784315</c:v>
                </c:pt>
                <c:pt idx="66">
                  <c:v>681.82501175000255</c:v>
                </c:pt>
                <c:pt idx="67">
                  <c:v>681.85545399207581</c:v>
                </c:pt>
                <c:pt idx="68">
                  <c:v>681.97537798895553</c:v>
                </c:pt>
                <c:pt idx="69">
                  <c:v>681.7362491793981</c:v>
                </c:pt>
                <c:pt idx="70">
                  <c:v>681.42192151734957</c:v>
                </c:pt>
                <c:pt idx="71">
                  <c:v>680.72679781857687</c:v>
                </c:pt>
                <c:pt idx="72">
                  <c:v>680.27431212648935</c:v>
                </c:pt>
                <c:pt idx="73">
                  <c:v>678.93328602328268</c:v>
                </c:pt>
                <c:pt idx="74">
                  <c:v>677.48234872250862</c:v>
                </c:pt>
                <c:pt idx="75">
                  <c:v>676.04883942913557</c:v>
                </c:pt>
                <c:pt idx="76">
                  <c:v>674.90770977416514</c:v>
                </c:pt>
                <c:pt idx="77">
                  <c:v>674.81702252036359</c:v>
                </c:pt>
                <c:pt idx="78">
                  <c:v>674.24907211396294</c:v>
                </c:pt>
                <c:pt idx="79">
                  <c:v>674.10488032932733</c:v>
                </c:pt>
                <c:pt idx="80">
                  <c:v>673.27515137462183</c:v>
                </c:pt>
                <c:pt idx="81">
                  <c:v>672.7172902515174</c:v>
                </c:pt>
                <c:pt idx="82">
                  <c:v>672.58302599151421</c:v>
                </c:pt>
                <c:pt idx="83">
                  <c:v>672.77976768102906</c:v>
                </c:pt>
                <c:pt idx="84">
                  <c:v>672.92947156241485</c:v>
                </c:pt>
                <c:pt idx="85">
                  <c:v>672.70932446705831</c:v>
                </c:pt>
                <c:pt idx="86">
                  <c:v>672.96778469449373</c:v>
                </c:pt>
                <c:pt idx="87">
                  <c:v>673.3240885691265</c:v>
                </c:pt>
              </c:numCache>
            </c:numRef>
          </c:val>
          <c:smooth val="0"/>
        </c:ser>
        <c:dLbls>
          <c:showLegendKey val="0"/>
          <c:showVal val="0"/>
          <c:showCatName val="0"/>
          <c:showSerName val="0"/>
          <c:showPercent val="0"/>
          <c:showBubbleSize val="0"/>
        </c:dLbls>
        <c:smooth val="0"/>
        <c:axId val="242957320"/>
        <c:axId val="242956536"/>
      </c:lineChart>
      <c:catAx>
        <c:axId val="242957320"/>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2956536"/>
        <c:crosses val="autoZero"/>
        <c:auto val="1"/>
        <c:lblAlgn val="ctr"/>
        <c:lblOffset val="100"/>
        <c:tickLblSkip val="20"/>
        <c:tickMarkSkip val="4"/>
        <c:noMultiLvlLbl val="0"/>
      </c:catAx>
      <c:valAx>
        <c:axId val="242956536"/>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2957320"/>
        <c:crosses val="autoZero"/>
        <c:crossBetween val="between"/>
      </c:valAx>
      <c:spPr>
        <a:noFill/>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Garamond" pitchFamily="18" charset="0"/>
              </a:rPr>
              <a:t> Nominal interest rate (annualized percentage points)</a:t>
            </a:r>
            <a:endParaRPr lang="en-US" sz="1200" baseline="0">
              <a:latin typeface="Garamond" pitchFamily="18" charset="0"/>
            </a:endParaRPr>
          </a:p>
        </c:rich>
      </c:tx>
      <c:layout/>
      <c:overlay val="0"/>
    </c:title>
    <c:autoTitleDeleted val="0"/>
    <c:plotArea>
      <c:layout>
        <c:manualLayout>
          <c:layoutTarget val="inner"/>
          <c:xMode val="edge"/>
          <c:yMode val="edge"/>
          <c:x val="8.7397498763565437E-2"/>
          <c:y val="0.1095890410958904"/>
          <c:w val="0.86642149648676448"/>
          <c:h val="0.85692541856925419"/>
        </c:manualLayout>
      </c:layout>
      <c:scatterChart>
        <c:scatterStyle val="lineMarker"/>
        <c:varyColors val="0"/>
        <c:ser>
          <c:idx val="0"/>
          <c:order val="0"/>
          <c:spPr>
            <a:ln>
              <a:solidFill>
                <a:schemeClr val="tx1"/>
              </a:solidFill>
            </a:ln>
          </c:spPr>
          <c:marker>
            <c:symbol val="none"/>
          </c:marker>
          <c:xVal>
            <c:numRef>
              <c:f>'fig. 7'!$D$3:$D$23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7'!$E$3:$E$23</c:f>
              <c:numCache>
                <c:formatCode>General</c:formatCode>
                <c:ptCount val="21"/>
                <c:pt idx="0">
                  <c:v>0</c:v>
                </c:pt>
                <c:pt idx="1">
                  <c:v>-0.41289999999999999</c:v>
                </c:pt>
                <c:pt idx="2">
                  <c:v>-0.70498000000000005</c:v>
                </c:pt>
                <c:pt idx="3">
                  <c:v>-0.86836999999999998</c:v>
                </c:pt>
                <c:pt idx="4">
                  <c:v>-0.97502999999999995</c:v>
                </c:pt>
                <c:pt idx="5">
                  <c:v>-0.74795999999999996</c:v>
                </c:pt>
                <c:pt idx="6">
                  <c:v>-0.63068000000000002</c:v>
                </c:pt>
                <c:pt idx="7">
                  <c:v>-0.61021000000000003</c:v>
                </c:pt>
                <c:pt idx="8">
                  <c:v>-0.62097000000000002</c:v>
                </c:pt>
                <c:pt idx="9">
                  <c:v>-0.61787999999999998</c:v>
                </c:pt>
                <c:pt idx="10">
                  <c:v>-0.60623000000000005</c:v>
                </c:pt>
                <c:pt idx="11">
                  <c:v>-0.59662999999999999</c:v>
                </c:pt>
                <c:pt idx="12">
                  <c:v>-0.59111999999999998</c:v>
                </c:pt>
                <c:pt idx="13">
                  <c:v>-0.58694999999999997</c:v>
                </c:pt>
                <c:pt idx="14">
                  <c:v>-0.58245000000000002</c:v>
                </c:pt>
                <c:pt idx="15">
                  <c:v>-0.57767000000000002</c:v>
                </c:pt>
                <c:pt idx="16">
                  <c:v>-0.57308000000000003</c:v>
                </c:pt>
                <c:pt idx="17">
                  <c:v>-0.56879000000000002</c:v>
                </c:pt>
                <c:pt idx="18">
                  <c:v>-0.56472</c:v>
                </c:pt>
                <c:pt idx="19">
                  <c:v>-0.56079000000000001</c:v>
                </c:pt>
                <c:pt idx="20">
                  <c:v>-0.55698999999999999</c:v>
                </c:pt>
              </c:numCache>
            </c:numRef>
          </c:yVal>
          <c:smooth val="0"/>
        </c:ser>
        <c:ser>
          <c:idx val="1"/>
          <c:order val="1"/>
          <c:spPr>
            <a:ln w="28575">
              <a:solidFill>
                <a:prstClr val="white">
                  <a:lumMod val="50000"/>
                </a:prstClr>
              </a:solidFill>
            </a:ln>
          </c:spPr>
          <c:marker>
            <c:symbol val="none"/>
          </c:marker>
          <c:xVal>
            <c:numRef>
              <c:f>'fig. 7'!$D$26:$D$46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7'!$E$26:$E$46</c:f>
              <c:numCache>
                <c:formatCode>General</c:formatCode>
                <c:ptCount val="21"/>
                <c:pt idx="0">
                  <c:v>0</c:v>
                </c:pt>
                <c:pt idx="1">
                  <c:v>9.7350000000000006E-3</c:v>
                </c:pt>
                <c:pt idx="2" formatCode="0.00E+00">
                  <c:v>1.0099E-2</c:v>
                </c:pt>
                <c:pt idx="3">
                  <c:v>5.8538000000000001E-3</c:v>
                </c:pt>
                <c:pt idx="4">
                  <c:v>1.1555000000000001E-3</c:v>
                </c:pt>
                <c:pt idx="5" formatCode="0.00E+00">
                  <c:v>-9.2960000000000004E-3</c:v>
                </c:pt>
                <c:pt idx="6">
                  <c:v>-1.0947999999999999E-2</c:v>
                </c:pt>
                <c:pt idx="7">
                  <c:v>-9.5507000000000005E-3</c:v>
                </c:pt>
                <c:pt idx="8">
                  <c:v>-9.0643000000000008E-3</c:v>
                </c:pt>
                <c:pt idx="9">
                  <c:v>-1.0107E-2</c:v>
                </c:pt>
                <c:pt idx="10">
                  <c:v>-1.1417999999999999E-2</c:v>
                </c:pt>
                <c:pt idx="11">
                  <c:v>-1.2352E-2</c:v>
                </c:pt>
                <c:pt idx="12">
                  <c:v>-1.2949E-2</c:v>
                </c:pt>
                <c:pt idx="13">
                  <c:v>-1.3389E-2</c:v>
                </c:pt>
                <c:pt idx="14">
                  <c:v>-1.3728000000000001E-2</c:v>
                </c:pt>
                <c:pt idx="15">
                  <c:v>-1.3949E-2</c:v>
                </c:pt>
                <c:pt idx="16">
                  <c:v>-1.4048E-2</c:v>
                </c:pt>
                <c:pt idx="17">
                  <c:v>-1.4043999999999999E-2</c:v>
                </c:pt>
                <c:pt idx="18">
                  <c:v>-1.396E-2</c:v>
                </c:pt>
                <c:pt idx="19">
                  <c:v>-1.3809999999999999E-2</c:v>
                </c:pt>
                <c:pt idx="20">
                  <c:v>-1.3606E-2</c:v>
                </c:pt>
              </c:numCache>
            </c:numRef>
          </c:yVal>
          <c:smooth val="0"/>
        </c:ser>
        <c:dLbls>
          <c:showLegendKey val="0"/>
          <c:showVal val="0"/>
          <c:showCatName val="0"/>
          <c:showSerName val="0"/>
          <c:showPercent val="0"/>
          <c:showBubbleSize val="0"/>
        </c:dLbls>
        <c:axId val="292232000"/>
        <c:axId val="292230432"/>
      </c:scatterChart>
      <c:valAx>
        <c:axId val="292232000"/>
        <c:scaling>
          <c:orientation val="minMax"/>
          <c:max val="20"/>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92230432"/>
        <c:crosses val="autoZero"/>
        <c:crossBetween val="midCat"/>
      </c:valAx>
      <c:valAx>
        <c:axId val="292230432"/>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92232000"/>
        <c:crosses val="autoZero"/>
        <c:crossBetween val="midCat"/>
      </c:valAx>
      <c:spPr>
        <a:noFill/>
        <a:ln w="25400">
          <a:noFill/>
        </a:ln>
      </c:spPr>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userShapes r:id="rId1"/>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Garamond" pitchFamily="18" charset="0"/>
              </a:rPr>
              <a:t>Output (percent)</a:t>
            </a:r>
          </a:p>
        </c:rich>
      </c:tx>
      <c:layout/>
      <c:overlay val="0"/>
    </c:title>
    <c:autoTitleDeleted val="0"/>
    <c:plotArea>
      <c:layout/>
      <c:scatterChart>
        <c:scatterStyle val="lineMarker"/>
        <c:varyColors val="0"/>
        <c:ser>
          <c:idx val="0"/>
          <c:order val="0"/>
          <c:spPr>
            <a:ln>
              <a:solidFill>
                <a:prstClr val="black"/>
              </a:solidFill>
            </a:ln>
          </c:spPr>
          <c:marker>
            <c:symbol val="none"/>
          </c:marker>
          <c:xVal>
            <c:numRef>
              <c:f>'fig. 7'!$D$3:$D$23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7'!$I$3:$I$23</c:f>
              <c:numCache>
                <c:formatCode>0.0000</c:formatCode>
                <c:ptCount val="21"/>
                <c:pt idx="0" formatCode="General">
                  <c:v>0</c:v>
                </c:pt>
                <c:pt idx="1">
                  <c:v>-0.22905</c:v>
                </c:pt>
                <c:pt idx="2">
                  <c:v>0.24517</c:v>
                </c:pt>
                <c:pt idx="3">
                  <c:v>0.66674999999999995</c:v>
                </c:pt>
                <c:pt idx="4">
                  <c:v>0.83503000000000005</c:v>
                </c:pt>
                <c:pt idx="5">
                  <c:v>0.80461000000000005</c:v>
                </c:pt>
                <c:pt idx="6">
                  <c:v>0.78478000000000003</c:v>
                </c:pt>
                <c:pt idx="7">
                  <c:v>0.80700000000000005</c:v>
                </c:pt>
                <c:pt idx="8">
                  <c:v>0.83911999999999998</c:v>
                </c:pt>
                <c:pt idx="9">
                  <c:v>0.86009000000000002</c:v>
                </c:pt>
                <c:pt idx="10">
                  <c:v>0.87319999999999998</c:v>
                </c:pt>
                <c:pt idx="11">
                  <c:v>0.88554999999999995</c:v>
                </c:pt>
                <c:pt idx="12">
                  <c:v>0.89905999999999997</c:v>
                </c:pt>
                <c:pt idx="13">
                  <c:v>0.91254999999999997</c:v>
                </c:pt>
                <c:pt idx="14">
                  <c:v>0.92515000000000003</c:v>
                </c:pt>
                <c:pt idx="15">
                  <c:v>0.93689999999999996</c:v>
                </c:pt>
                <c:pt idx="16">
                  <c:v>0.94806999999999997</c:v>
                </c:pt>
                <c:pt idx="17">
                  <c:v>0.95877999999999997</c:v>
                </c:pt>
                <c:pt idx="18">
                  <c:v>0.96901000000000004</c:v>
                </c:pt>
                <c:pt idx="19">
                  <c:v>0.97875999999999996</c:v>
                </c:pt>
                <c:pt idx="20">
                  <c:v>0.98804000000000003</c:v>
                </c:pt>
              </c:numCache>
            </c:numRef>
          </c:yVal>
          <c:smooth val="0"/>
        </c:ser>
        <c:ser>
          <c:idx val="1"/>
          <c:order val="1"/>
          <c:tx>
            <c:v>''</c:v>
          </c:tx>
          <c:spPr>
            <a:ln w="28575">
              <a:solidFill>
                <a:prstClr val="white">
                  <a:lumMod val="50000"/>
                </a:prstClr>
              </a:solidFill>
            </a:ln>
          </c:spPr>
          <c:marker>
            <c:symbol val="none"/>
          </c:marker>
          <c:xVal>
            <c:numRef>
              <c:f>'fig. 7'!$D$26:$D$46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7'!$I$26:$I$46</c:f>
              <c:numCache>
                <c:formatCode>0.0000</c:formatCode>
                <c:ptCount val="21"/>
                <c:pt idx="0">
                  <c:v>0</c:v>
                </c:pt>
                <c:pt idx="1">
                  <c:v>2.5701999999999999E-2</c:v>
                </c:pt>
                <c:pt idx="2">
                  <c:v>-1.4152E-2</c:v>
                </c:pt>
                <c:pt idx="3">
                  <c:v>-3.3814999999999998E-2</c:v>
                </c:pt>
                <c:pt idx="4">
                  <c:v>-3.6660999999999999E-2</c:v>
                </c:pt>
                <c:pt idx="5">
                  <c:v>-3.5268000000000001E-2</c:v>
                </c:pt>
                <c:pt idx="6">
                  <c:v>-3.7942999999999998E-2</c:v>
                </c:pt>
                <c:pt idx="7">
                  <c:v>-4.2666000000000003E-2</c:v>
                </c:pt>
                <c:pt idx="8">
                  <c:v>-4.6690000000000002E-2</c:v>
                </c:pt>
                <c:pt idx="9">
                  <c:v>-4.938E-2</c:v>
                </c:pt>
                <c:pt idx="10">
                  <c:v>-5.1279999999999999E-2</c:v>
                </c:pt>
                <c:pt idx="11">
                  <c:v>-5.2769000000000003E-2</c:v>
                </c:pt>
                <c:pt idx="12">
                  <c:v>-5.3881999999999999E-2</c:v>
                </c:pt>
                <c:pt idx="13">
                  <c:v>-5.4580999999999998E-2</c:v>
                </c:pt>
                <c:pt idx="14">
                  <c:v>-5.4894999999999999E-2</c:v>
                </c:pt>
                <c:pt idx="15">
                  <c:v>-5.4890000000000001E-2</c:v>
                </c:pt>
                <c:pt idx="16">
                  <c:v>-5.4627000000000002E-2</c:v>
                </c:pt>
                <c:pt idx="17">
                  <c:v>-5.4147000000000001E-2</c:v>
                </c:pt>
                <c:pt idx="18">
                  <c:v>-5.3478999999999999E-2</c:v>
                </c:pt>
                <c:pt idx="19">
                  <c:v>-5.2652999999999998E-2</c:v>
                </c:pt>
                <c:pt idx="20">
                  <c:v>-5.1698000000000001E-2</c:v>
                </c:pt>
              </c:numCache>
            </c:numRef>
          </c:yVal>
          <c:smooth val="0"/>
        </c:ser>
        <c:dLbls>
          <c:showLegendKey val="0"/>
          <c:showVal val="0"/>
          <c:showCatName val="0"/>
          <c:showSerName val="0"/>
          <c:showPercent val="0"/>
          <c:showBubbleSize val="0"/>
        </c:dLbls>
        <c:axId val="292231216"/>
        <c:axId val="292859448"/>
      </c:scatterChart>
      <c:valAx>
        <c:axId val="292231216"/>
        <c:scaling>
          <c:orientation val="minMax"/>
          <c:max val="20"/>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92859448"/>
        <c:crosses val="autoZero"/>
        <c:crossBetween val="midCat"/>
      </c:valAx>
      <c:valAx>
        <c:axId val="292859448"/>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92231216"/>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userShapes r:id="rId1"/>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Garamond" pitchFamily="18" charset="0"/>
              </a:rPr>
              <a:t>Output gap (percent)</a:t>
            </a:r>
          </a:p>
        </c:rich>
      </c:tx>
      <c:layout/>
      <c:overlay val="0"/>
    </c:title>
    <c:autoTitleDeleted val="0"/>
    <c:plotArea>
      <c:layout/>
      <c:scatterChart>
        <c:scatterStyle val="lineMarker"/>
        <c:varyColors val="0"/>
        <c:ser>
          <c:idx val="0"/>
          <c:order val="0"/>
          <c:spPr>
            <a:ln>
              <a:solidFill>
                <a:prstClr val="black"/>
              </a:solidFill>
            </a:ln>
          </c:spPr>
          <c:marker>
            <c:symbol val="none"/>
          </c:marker>
          <c:xVal>
            <c:numRef>
              <c:f>'fig. 7'!$D$3:$D$23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7'!$G$3:$G$23</c:f>
              <c:numCache>
                <c:formatCode>General</c:formatCode>
                <c:ptCount val="21"/>
                <c:pt idx="0">
                  <c:v>0</c:v>
                </c:pt>
                <c:pt idx="1">
                  <c:v>-1.3986000000000001</c:v>
                </c:pt>
                <c:pt idx="2">
                  <c:v>-0.97968</c:v>
                </c:pt>
                <c:pt idx="3">
                  <c:v>-0.55810000000000004</c:v>
                </c:pt>
                <c:pt idx="4">
                  <c:v>-0.38982</c:v>
                </c:pt>
                <c:pt idx="5">
                  <c:v>-0.42024</c:v>
                </c:pt>
                <c:pt idx="6">
                  <c:v>-0.44007000000000002</c:v>
                </c:pt>
                <c:pt idx="7">
                  <c:v>-0.41785</c:v>
                </c:pt>
                <c:pt idx="8">
                  <c:v>-0.38573000000000002</c:v>
                </c:pt>
                <c:pt idx="9">
                  <c:v>-0.36475999999999997</c:v>
                </c:pt>
                <c:pt idx="10">
                  <c:v>-0.35165000000000002</c:v>
                </c:pt>
                <c:pt idx="11">
                  <c:v>-0.33929999999999999</c:v>
                </c:pt>
                <c:pt idx="12">
                  <c:v>-0.32579000000000002</c:v>
                </c:pt>
                <c:pt idx="13">
                  <c:v>-0.31230000000000002</c:v>
                </c:pt>
                <c:pt idx="14">
                  <c:v>-0.29970000000000002</c:v>
                </c:pt>
                <c:pt idx="15">
                  <c:v>-0.28795999999999999</c:v>
                </c:pt>
                <c:pt idx="16">
                  <c:v>-0.27678000000000003</c:v>
                </c:pt>
                <c:pt idx="17">
                  <c:v>-0.26606999999999997</c:v>
                </c:pt>
                <c:pt idx="18">
                  <c:v>-0.25584000000000001</c:v>
                </c:pt>
                <c:pt idx="19">
                  <c:v>-0.24609</c:v>
                </c:pt>
                <c:pt idx="20">
                  <c:v>-0.23680999999999999</c:v>
                </c:pt>
              </c:numCache>
            </c:numRef>
          </c:yVal>
          <c:smooth val="0"/>
        </c:ser>
        <c:ser>
          <c:idx val="1"/>
          <c:order val="1"/>
          <c:spPr>
            <a:ln w="28575">
              <a:solidFill>
                <a:prstClr val="white">
                  <a:lumMod val="50000"/>
                </a:prstClr>
              </a:solidFill>
            </a:ln>
          </c:spPr>
          <c:marker>
            <c:symbol val="none"/>
          </c:marker>
          <c:xVal>
            <c:numRef>
              <c:f>'fig. 7'!$D$26:$D$46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7'!$G$26:$G$46</c:f>
              <c:numCache>
                <c:formatCode>General</c:formatCode>
                <c:ptCount val="21"/>
                <c:pt idx="0">
                  <c:v>0</c:v>
                </c:pt>
                <c:pt idx="1">
                  <c:v>2.5701999999999999E-2</c:v>
                </c:pt>
                <c:pt idx="2" formatCode="0.00E+00">
                  <c:v>-1.4152E-2</c:v>
                </c:pt>
                <c:pt idx="3" formatCode="0.00E+00">
                  <c:v>-3.3814999999999998E-2</c:v>
                </c:pt>
                <c:pt idx="4" formatCode="0.00E+00">
                  <c:v>-3.6660999999999999E-2</c:v>
                </c:pt>
                <c:pt idx="5" formatCode="0.00E+00">
                  <c:v>-3.5268000000000001E-2</c:v>
                </c:pt>
                <c:pt idx="6" formatCode="0.00E+00">
                  <c:v>-3.7942999999999998E-2</c:v>
                </c:pt>
                <c:pt idx="7" formatCode="0.00E+00">
                  <c:v>-4.2666000000000003E-2</c:v>
                </c:pt>
                <c:pt idx="8" formatCode="0.00E+00">
                  <c:v>-4.6690000000000002E-2</c:v>
                </c:pt>
                <c:pt idx="9" formatCode="0.00E+00">
                  <c:v>-4.938E-2</c:v>
                </c:pt>
                <c:pt idx="10" formatCode="0.00E+00">
                  <c:v>-5.1279999999999999E-2</c:v>
                </c:pt>
                <c:pt idx="11" formatCode="0.00E+00">
                  <c:v>-5.2769000000000003E-2</c:v>
                </c:pt>
                <c:pt idx="12" formatCode="0.00E+00">
                  <c:v>-5.3881999999999999E-2</c:v>
                </c:pt>
                <c:pt idx="13" formatCode="0.00E+00">
                  <c:v>-5.4580999999999998E-2</c:v>
                </c:pt>
                <c:pt idx="14" formatCode="0.00E+00">
                  <c:v>-5.4894999999999999E-2</c:v>
                </c:pt>
                <c:pt idx="15" formatCode="0.00E+00">
                  <c:v>-5.4890000000000001E-2</c:v>
                </c:pt>
                <c:pt idx="16" formatCode="0.00E+00">
                  <c:v>-5.4627000000000002E-2</c:v>
                </c:pt>
                <c:pt idx="17" formatCode="0.00E+00">
                  <c:v>-5.4147000000000001E-2</c:v>
                </c:pt>
                <c:pt idx="18" formatCode="0.00E+00">
                  <c:v>-5.3478999999999999E-2</c:v>
                </c:pt>
                <c:pt idx="19" formatCode="0.00E+00">
                  <c:v>-5.2652999999999998E-2</c:v>
                </c:pt>
                <c:pt idx="20" formatCode="0.00E+00">
                  <c:v>-5.1698000000000001E-2</c:v>
                </c:pt>
              </c:numCache>
            </c:numRef>
          </c:yVal>
          <c:smooth val="0"/>
        </c:ser>
        <c:dLbls>
          <c:showLegendKey val="0"/>
          <c:showVal val="0"/>
          <c:showCatName val="0"/>
          <c:showSerName val="0"/>
          <c:showPercent val="0"/>
          <c:showBubbleSize val="0"/>
        </c:dLbls>
        <c:axId val="292858664"/>
        <c:axId val="292862584"/>
      </c:scatterChart>
      <c:valAx>
        <c:axId val="292858664"/>
        <c:scaling>
          <c:orientation val="minMax"/>
          <c:max val="20"/>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92862584"/>
        <c:crosses val="autoZero"/>
        <c:crossBetween val="midCat"/>
      </c:valAx>
      <c:valAx>
        <c:axId val="292862584"/>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92858664"/>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userShapes r:id="rId1"/>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Garamond" pitchFamily="18" charset="0"/>
              </a:rPr>
              <a:t>Inflation (annualized percentage points)</a:t>
            </a:r>
          </a:p>
        </c:rich>
      </c:tx>
      <c:layout/>
      <c:overlay val="0"/>
    </c:title>
    <c:autoTitleDeleted val="0"/>
    <c:plotArea>
      <c:layout/>
      <c:scatterChart>
        <c:scatterStyle val="lineMarker"/>
        <c:varyColors val="0"/>
        <c:ser>
          <c:idx val="0"/>
          <c:order val="0"/>
          <c:spPr>
            <a:ln>
              <a:solidFill>
                <a:prstClr val="black"/>
              </a:solidFill>
            </a:ln>
          </c:spPr>
          <c:marker>
            <c:symbol val="none"/>
          </c:marker>
          <c:xVal>
            <c:numRef>
              <c:f>'fig. 7'!$D$3:$D$23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7'!$F$3:$F$23</c:f>
              <c:numCache>
                <c:formatCode>General</c:formatCode>
                <c:ptCount val="21"/>
                <c:pt idx="0">
                  <c:v>0</c:v>
                </c:pt>
                <c:pt idx="1">
                  <c:v>-1.3619000000000001</c:v>
                </c:pt>
                <c:pt idx="2">
                  <c:v>-1.3315999999999999</c:v>
                </c:pt>
                <c:pt idx="3">
                  <c:v>-1.0908</c:v>
                </c:pt>
                <c:pt idx="4">
                  <c:v>-0.91930999999999996</c:v>
                </c:pt>
                <c:pt idx="5">
                  <c:v>-0.83843999999999996</c:v>
                </c:pt>
                <c:pt idx="6">
                  <c:v>-0.79229000000000005</c:v>
                </c:pt>
                <c:pt idx="7">
                  <c:v>-0.75573000000000001</c:v>
                </c:pt>
                <c:pt idx="8">
                  <c:v>-0.72772000000000003</c:v>
                </c:pt>
                <c:pt idx="9">
                  <c:v>-0.70926999999999996</c:v>
                </c:pt>
                <c:pt idx="10">
                  <c:v>-0.69706000000000001</c:v>
                </c:pt>
                <c:pt idx="11">
                  <c:v>-0.68725999999999998</c:v>
                </c:pt>
                <c:pt idx="12">
                  <c:v>-0.67813999999999997</c:v>
                </c:pt>
                <c:pt idx="13">
                  <c:v>-0.66944999999999999</c:v>
                </c:pt>
                <c:pt idx="14">
                  <c:v>-0.66122999999999998</c:v>
                </c:pt>
                <c:pt idx="15">
                  <c:v>-0.65344999999999998</c:v>
                </c:pt>
                <c:pt idx="16">
                  <c:v>-0.64598</c:v>
                </c:pt>
                <c:pt idx="17">
                  <c:v>-0.63878000000000001</c:v>
                </c:pt>
                <c:pt idx="18">
                  <c:v>-0.63185000000000002</c:v>
                </c:pt>
                <c:pt idx="19">
                  <c:v>-0.62517999999999996</c:v>
                </c:pt>
                <c:pt idx="20">
                  <c:v>-0.61877000000000004</c:v>
                </c:pt>
              </c:numCache>
            </c:numRef>
          </c:yVal>
          <c:smooth val="0"/>
        </c:ser>
        <c:ser>
          <c:idx val="1"/>
          <c:order val="1"/>
          <c:spPr>
            <a:ln w="28575">
              <a:solidFill>
                <a:schemeClr val="bg1">
                  <a:lumMod val="50000"/>
                </a:schemeClr>
              </a:solidFill>
            </a:ln>
          </c:spPr>
          <c:marker>
            <c:symbol val="none"/>
          </c:marker>
          <c:xVal>
            <c:numRef>
              <c:f>'fig. 7'!$D$26:$D$46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7'!$F$26:$F$46</c:f>
              <c:numCache>
                <c:formatCode>General</c:formatCode>
                <c:ptCount val="21"/>
                <c:pt idx="0">
                  <c:v>0</c:v>
                </c:pt>
                <c:pt idx="1">
                  <c:v>6.1580999999999997E-2</c:v>
                </c:pt>
                <c:pt idx="2">
                  <c:v>8.1751000000000004E-2</c:v>
                </c:pt>
                <c:pt idx="3">
                  <c:v>8.9298000000000002E-2</c:v>
                </c:pt>
                <c:pt idx="4">
                  <c:v>9.1921000000000003E-2</c:v>
                </c:pt>
                <c:pt idx="5">
                  <c:v>8.9668999999999999E-2</c:v>
                </c:pt>
                <c:pt idx="6">
                  <c:v>8.2693000000000003E-2</c:v>
                </c:pt>
                <c:pt idx="7">
                  <c:v>7.3137999999999995E-2</c:v>
                </c:pt>
                <c:pt idx="8">
                  <c:v>6.3069E-2</c:v>
                </c:pt>
                <c:pt idx="9">
                  <c:v>5.3508E-2</c:v>
                </c:pt>
                <c:pt idx="10">
                  <c:v>4.4733000000000002E-2</c:v>
                </c:pt>
                <c:pt idx="11">
                  <c:v>3.6789000000000002E-2</c:v>
                </c:pt>
                <c:pt idx="12">
                  <c:v>2.9692E-2</c:v>
                </c:pt>
                <c:pt idx="13">
                  <c:v>2.3428000000000001E-2</c:v>
                </c:pt>
                <c:pt idx="14">
                  <c:v>1.7937999999999999E-2</c:v>
                </c:pt>
                <c:pt idx="15">
                  <c:v>1.3146E-2</c:v>
                </c:pt>
                <c:pt idx="16">
                  <c:v>8.9723000000000008E-3</c:v>
                </c:pt>
                <c:pt idx="17" formatCode="0.00E+00">
                  <c:v>5.3486999999999996E-3</c:v>
                </c:pt>
                <c:pt idx="18" formatCode="0.00E+00">
                  <c:v>2.2141000000000001E-3</c:v>
                </c:pt>
                <c:pt idx="19" formatCode="0.00E+00">
                  <c:v>-4.8634999999999998E-4</c:v>
                </c:pt>
                <c:pt idx="20" formatCode="0.00E+00">
                  <c:v>-2.8021999999999999E-3</c:v>
                </c:pt>
              </c:numCache>
            </c:numRef>
          </c:yVal>
          <c:smooth val="0"/>
        </c:ser>
        <c:dLbls>
          <c:showLegendKey val="0"/>
          <c:showVal val="0"/>
          <c:showCatName val="0"/>
          <c:showSerName val="0"/>
          <c:showPercent val="0"/>
          <c:showBubbleSize val="0"/>
        </c:dLbls>
        <c:axId val="292861800"/>
        <c:axId val="292856312"/>
      </c:scatterChart>
      <c:valAx>
        <c:axId val="292861800"/>
        <c:scaling>
          <c:orientation val="minMax"/>
          <c:max val="20"/>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92856312"/>
        <c:crosses val="autoZero"/>
        <c:crossBetween val="midCat"/>
      </c:valAx>
      <c:valAx>
        <c:axId val="292856312"/>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92861800"/>
        <c:crosses val="autoZero"/>
        <c:crossBetween val="midCat"/>
      </c:valAx>
    </c:plotArea>
    <c:plotVisOnly val="1"/>
    <c:dispBlanksAs val="gap"/>
    <c:showDLblsOverMax val="0"/>
  </c:chart>
  <c:spPr>
    <a:ln>
      <a:noFill/>
    </a:ln>
  </c:spPr>
  <c:printSettings>
    <c:headerFooter/>
    <c:pageMargins b="0.75000000000000133" l="0.70000000000000062" r="0.70000000000000062" t="0.75000000000000133" header="0.30000000000000032" footer="0.30000000000000032"/>
    <c:pageSetup/>
  </c:printSettings>
  <c:userShapes r:id="rId1"/>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Garamond" pitchFamily="18" charset="0"/>
              </a:rPr>
              <a:t>Investment (percent)</a:t>
            </a:r>
          </a:p>
        </c:rich>
      </c:tx>
      <c:layout/>
      <c:overlay val="0"/>
    </c:title>
    <c:autoTitleDeleted val="0"/>
    <c:plotArea>
      <c:layout>
        <c:manualLayout>
          <c:layoutTarget val="inner"/>
          <c:xMode val="edge"/>
          <c:yMode val="edge"/>
          <c:x val="0.11620314375201241"/>
          <c:y val="0.11811649066077869"/>
          <c:w val="0.83713514621081286"/>
          <c:h val="0.84676779589953044"/>
        </c:manualLayout>
      </c:layout>
      <c:scatterChart>
        <c:scatterStyle val="lineMarker"/>
        <c:varyColors val="0"/>
        <c:ser>
          <c:idx val="0"/>
          <c:order val="0"/>
          <c:spPr>
            <a:ln>
              <a:solidFill>
                <a:prstClr val="black"/>
              </a:solidFill>
            </a:ln>
          </c:spPr>
          <c:marker>
            <c:symbol val="none"/>
          </c:marker>
          <c:xVal>
            <c:numRef>
              <c:f>'fig. 7'!$D$3:$D$23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7'!$J$3:$J$23</c:f>
              <c:numCache>
                <c:formatCode>0.0000</c:formatCode>
                <c:ptCount val="21"/>
                <c:pt idx="0" formatCode="General">
                  <c:v>0</c:v>
                </c:pt>
                <c:pt idx="1">
                  <c:v>-0.52546000000000004</c:v>
                </c:pt>
                <c:pt idx="2">
                  <c:v>0.32735999999999998</c:v>
                </c:pt>
                <c:pt idx="3">
                  <c:v>1.1648000000000001</c:v>
                </c:pt>
                <c:pt idx="4">
                  <c:v>1.5187999999999999</c:v>
                </c:pt>
                <c:pt idx="5">
                  <c:v>1.4790000000000001</c:v>
                </c:pt>
                <c:pt idx="6">
                  <c:v>1.4197</c:v>
                </c:pt>
                <c:pt idx="7">
                  <c:v>1.4245000000000001</c:v>
                </c:pt>
                <c:pt idx="8">
                  <c:v>1.4477</c:v>
                </c:pt>
                <c:pt idx="9">
                  <c:v>1.4527000000000001</c:v>
                </c:pt>
                <c:pt idx="10">
                  <c:v>1.4436</c:v>
                </c:pt>
                <c:pt idx="11">
                  <c:v>1.4332</c:v>
                </c:pt>
                <c:pt idx="12">
                  <c:v>1.4258</c:v>
                </c:pt>
                <c:pt idx="13">
                  <c:v>1.4195</c:v>
                </c:pt>
                <c:pt idx="14">
                  <c:v>1.4128000000000001</c:v>
                </c:pt>
                <c:pt idx="15">
                  <c:v>1.4056999999999999</c:v>
                </c:pt>
                <c:pt idx="16">
                  <c:v>1.3986000000000001</c:v>
                </c:pt>
                <c:pt idx="17">
                  <c:v>1.3916999999999999</c:v>
                </c:pt>
                <c:pt idx="18">
                  <c:v>1.3849</c:v>
                </c:pt>
                <c:pt idx="19">
                  <c:v>1.3783000000000001</c:v>
                </c:pt>
                <c:pt idx="20">
                  <c:v>1.3716999999999999</c:v>
                </c:pt>
              </c:numCache>
            </c:numRef>
          </c:yVal>
          <c:smooth val="0"/>
        </c:ser>
        <c:ser>
          <c:idx val="1"/>
          <c:order val="1"/>
          <c:spPr>
            <a:ln w="28575">
              <a:solidFill>
                <a:prstClr val="white">
                  <a:lumMod val="50000"/>
                </a:prstClr>
              </a:solidFill>
            </a:ln>
          </c:spPr>
          <c:marker>
            <c:symbol val="none"/>
          </c:marker>
          <c:xVal>
            <c:numRef>
              <c:f>'fig. 7'!$D$26:$D$46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7'!$J$26:$J$46</c:f>
              <c:numCache>
                <c:formatCode>0.0000</c:formatCode>
                <c:ptCount val="21"/>
                <c:pt idx="0">
                  <c:v>0</c:v>
                </c:pt>
                <c:pt idx="1">
                  <c:v>-0.43451000000000001</c:v>
                </c:pt>
                <c:pt idx="2">
                  <c:v>-0.60260999999999998</c:v>
                </c:pt>
                <c:pt idx="3">
                  <c:v>-0.61980999999999997</c:v>
                </c:pt>
                <c:pt idx="4">
                  <c:v>-0.57052999999999998</c:v>
                </c:pt>
                <c:pt idx="5">
                  <c:v>-0.50558000000000003</c:v>
                </c:pt>
                <c:pt idx="6">
                  <c:v>-0.44978000000000001</c:v>
                </c:pt>
                <c:pt idx="7">
                  <c:v>-0.40325</c:v>
                </c:pt>
                <c:pt idx="8">
                  <c:v>-0.36148999999999998</c:v>
                </c:pt>
                <c:pt idx="9">
                  <c:v>-0.32278000000000001</c:v>
                </c:pt>
                <c:pt idx="10">
                  <c:v>-0.28748000000000001</c:v>
                </c:pt>
                <c:pt idx="11">
                  <c:v>-0.25578000000000001</c:v>
                </c:pt>
                <c:pt idx="12">
                  <c:v>-0.22733999999999999</c:v>
                </c:pt>
                <c:pt idx="13">
                  <c:v>-0.20169999999999999</c:v>
                </c:pt>
                <c:pt idx="14">
                  <c:v>-0.17852999999999999</c:v>
                </c:pt>
                <c:pt idx="15">
                  <c:v>-0.15762999999999999</c:v>
                </c:pt>
                <c:pt idx="16">
                  <c:v>-0.13880999999999999</c:v>
                </c:pt>
                <c:pt idx="17">
                  <c:v>-0.12188</c:v>
                </c:pt>
                <c:pt idx="18">
                  <c:v>-0.10666</c:v>
                </c:pt>
                <c:pt idx="19">
                  <c:v>-9.2988000000000001E-2</c:v>
                </c:pt>
                <c:pt idx="20">
                  <c:v>-8.0713999999999994E-2</c:v>
                </c:pt>
              </c:numCache>
            </c:numRef>
          </c:yVal>
          <c:smooth val="0"/>
        </c:ser>
        <c:dLbls>
          <c:showLegendKey val="0"/>
          <c:showVal val="0"/>
          <c:showCatName val="0"/>
          <c:showSerName val="0"/>
          <c:showPercent val="0"/>
          <c:showBubbleSize val="0"/>
        </c:dLbls>
        <c:axId val="292855920"/>
        <c:axId val="292856704"/>
      </c:scatterChart>
      <c:valAx>
        <c:axId val="292855920"/>
        <c:scaling>
          <c:orientation val="minMax"/>
          <c:max val="20"/>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92856704"/>
        <c:crosses val="autoZero"/>
        <c:crossBetween val="midCat"/>
      </c:valAx>
      <c:valAx>
        <c:axId val="292856704"/>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92855920"/>
        <c:crosses val="autoZero"/>
        <c:crossBetween val="midCat"/>
      </c:valAx>
    </c:plotArea>
    <c:plotVisOnly val="1"/>
    <c:dispBlanksAs val="gap"/>
    <c:showDLblsOverMax val="0"/>
  </c:chart>
  <c:spPr>
    <a:ln>
      <a:noFill/>
    </a:ln>
  </c:spPr>
  <c:printSettings>
    <c:headerFooter/>
    <c:pageMargins b="0.75000000000000155" l="0.70000000000000062" r="0.70000000000000062" t="0.75000000000000155" header="0.30000000000000032" footer="0.30000000000000032"/>
    <c:pageSetup/>
  </c:printSettings>
  <c:userShapes r:id="rId1"/>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Garamond" pitchFamily="18" charset="0"/>
              </a:rPr>
              <a:t>Real interest rate (annualized percentage points)</a:t>
            </a:r>
          </a:p>
        </c:rich>
      </c:tx>
      <c:layout/>
      <c:overlay val="0"/>
    </c:title>
    <c:autoTitleDeleted val="0"/>
    <c:plotArea>
      <c:layout/>
      <c:scatterChart>
        <c:scatterStyle val="lineMarker"/>
        <c:varyColors val="0"/>
        <c:ser>
          <c:idx val="0"/>
          <c:order val="0"/>
          <c:spPr>
            <a:ln>
              <a:solidFill>
                <a:prstClr val="black"/>
              </a:solidFill>
            </a:ln>
          </c:spPr>
          <c:marker>
            <c:symbol val="none"/>
          </c:marker>
          <c:xVal>
            <c:numRef>
              <c:f>'fig. 7'!$D$3:$D$23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7'!$H$3:$H$23</c:f>
              <c:numCache>
                <c:formatCode>General</c:formatCode>
                <c:ptCount val="21"/>
                <c:pt idx="0">
                  <c:v>0</c:v>
                </c:pt>
                <c:pt idx="1">
                  <c:v>0.91873000000000005</c:v>
                </c:pt>
                <c:pt idx="2">
                  <c:v>0.38584000000000002</c:v>
                </c:pt>
                <c:pt idx="3">
                  <c:v>5.0937999999999997E-2</c:v>
                </c:pt>
                <c:pt idx="4">
                  <c:v>-0.13658000000000001</c:v>
                </c:pt>
                <c:pt idx="5">
                  <c:v>4.4336E-2</c:v>
                </c:pt>
                <c:pt idx="6">
                  <c:v>0.12506</c:v>
                </c:pt>
                <c:pt idx="7">
                  <c:v>0.11751</c:v>
                </c:pt>
                <c:pt idx="8">
                  <c:v>8.8302000000000005E-2</c:v>
                </c:pt>
                <c:pt idx="9">
                  <c:v>7.9171000000000005E-2</c:v>
                </c:pt>
                <c:pt idx="10">
                  <c:v>8.1032000000000007E-2</c:v>
                </c:pt>
                <c:pt idx="11">
                  <c:v>8.1513000000000002E-2</c:v>
                </c:pt>
                <c:pt idx="12">
                  <c:v>7.8321000000000002E-2</c:v>
                </c:pt>
                <c:pt idx="13">
                  <c:v>7.4281E-2</c:v>
                </c:pt>
                <c:pt idx="14">
                  <c:v>7.0998000000000006E-2</c:v>
                </c:pt>
                <c:pt idx="15">
                  <c:v>6.8303000000000003E-2</c:v>
                </c:pt>
                <c:pt idx="16">
                  <c:v>6.5697000000000005E-2</c:v>
                </c:pt>
                <c:pt idx="17">
                  <c:v>6.3053999999999999E-2</c:v>
                </c:pt>
                <c:pt idx="18">
                  <c:v>6.0463000000000003E-2</c:v>
                </c:pt>
                <c:pt idx="19">
                  <c:v>5.7987999999999998E-2</c:v>
                </c:pt>
                <c:pt idx="20">
                  <c:v>5.5625000000000001E-2</c:v>
                </c:pt>
              </c:numCache>
            </c:numRef>
          </c:yVal>
          <c:smooth val="0"/>
        </c:ser>
        <c:ser>
          <c:idx val="1"/>
          <c:order val="1"/>
          <c:spPr>
            <a:ln w="28575">
              <a:solidFill>
                <a:schemeClr val="bg1">
                  <a:lumMod val="50000"/>
                </a:schemeClr>
              </a:solidFill>
            </a:ln>
          </c:spPr>
          <c:marker>
            <c:symbol val="none"/>
          </c:marker>
          <c:xVal>
            <c:numRef>
              <c:f>'fig. 7'!$D$26:$D$46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'fig. 7'!$H$26:$H$46</c:f>
              <c:numCache>
                <c:formatCode>General</c:formatCode>
                <c:ptCount val="21"/>
                <c:pt idx="0">
                  <c:v>0</c:v>
                </c:pt>
                <c:pt idx="1">
                  <c:v>1.9775999999999998E-2</c:v>
                </c:pt>
                <c:pt idx="2">
                  <c:v>3.5595000000000002E-3</c:v>
                </c:pt>
                <c:pt idx="3">
                  <c:v>-1.1454000000000001E-2</c:v>
                </c:pt>
                <c:pt idx="4">
                  <c:v>-2.1243999999999999E-2</c:v>
                </c:pt>
                <c:pt idx="5">
                  <c:v>-3.134E-2</c:v>
                </c:pt>
                <c:pt idx="6">
                  <c:v>-2.9406000000000002E-2</c:v>
                </c:pt>
                <c:pt idx="7">
                  <c:v>-2.3321000000000001E-2</c:v>
                </c:pt>
                <c:pt idx="8">
                  <c:v>-1.8126E-2</c:v>
                </c:pt>
                <c:pt idx="9">
                  <c:v>-1.4767000000000001E-2</c:v>
                </c:pt>
                <c:pt idx="10">
                  <c:v>-1.2078999999999999E-2</c:v>
                </c:pt>
                <c:pt idx="11">
                  <c:v>-9.4719999999999995E-3</c:v>
                </c:pt>
                <c:pt idx="12">
                  <c:v>-7.0102000000000003E-3</c:v>
                </c:pt>
                <c:pt idx="13">
                  <c:v>-4.8513999999999996E-3</c:v>
                </c:pt>
                <c:pt idx="14">
                  <c:v>-3.0032000000000001E-3</c:v>
                </c:pt>
                <c:pt idx="15">
                  <c:v>-1.4001E-3</c:v>
                </c:pt>
                <c:pt idx="16" formatCode="0.00E+00">
                  <c:v>6.2493999999999998E-6</c:v>
                </c:pt>
                <c:pt idx="17">
                  <c:v>1.2352000000000001E-3</c:v>
                </c:pt>
                <c:pt idx="18">
                  <c:v>2.2986E-3</c:v>
                </c:pt>
                <c:pt idx="19">
                  <c:v>3.212E-3</c:v>
                </c:pt>
                <c:pt idx="20">
                  <c:v>3.9922999999999998E-3</c:v>
                </c:pt>
              </c:numCache>
            </c:numRef>
          </c:yVal>
          <c:smooth val="0"/>
        </c:ser>
        <c:dLbls>
          <c:showLegendKey val="0"/>
          <c:showVal val="0"/>
          <c:showCatName val="0"/>
          <c:showSerName val="0"/>
          <c:showPercent val="0"/>
          <c:showBubbleSize val="0"/>
        </c:dLbls>
        <c:axId val="292862192"/>
        <c:axId val="292861016"/>
      </c:scatterChart>
      <c:valAx>
        <c:axId val="292862192"/>
        <c:scaling>
          <c:orientation val="minMax"/>
          <c:max val="20"/>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92861016"/>
        <c:crosses val="autoZero"/>
        <c:crossBetween val="midCat"/>
      </c:valAx>
      <c:valAx>
        <c:axId val="292861016"/>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92862192"/>
        <c:crosses val="autoZero"/>
        <c:crossBetween val="midCat"/>
      </c:valAx>
    </c:plotArea>
    <c:plotVisOnly val="1"/>
    <c:dispBlanksAs val="gap"/>
    <c:showDLblsOverMax val="0"/>
  </c:chart>
  <c:spPr>
    <a:ln>
      <a:noFill/>
    </a:ln>
  </c:spPr>
  <c:printSettings>
    <c:headerFooter/>
    <c:pageMargins b="0.75000000000000155" l="0.70000000000000062" r="0.70000000000000062" t="0.75000000000000155" header="0.30000000000000032" footer="0.30000000000000032"/>
    <c:pageSetup/>
  </c:printSettings>
  <c:userShapes r:id="rId1"/>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Garamond" pitchFamily="18" charset="0"/>
              </a:defRPr>
            </a:pPr>
            <a:r>
              <a:rPr lang="en-US">
                <a:latin typeface="Garamond" pitchFamily="18" charset="0"/>
              </a:rPr>
              <a:t>Figure 8. The Hansen–Jagannathan bound and the term spread</a:t>
            </a:r>
          </a:p>
        </c:rich>
      </c:tx>
      <c:layout/>
      <c:overlay val="0"/>
    </c:title>
    <c:autoTitleDeleted val="0"/>
    <c:plotArea>
      <c:layout/>
      <c:lineChart>
        <c:grouping val="standard"/>
        <c:varyColors val="0"/>
        <c:ser>
          <c:idx val="0"/>
          <c:order val="0"/>
          <c:spPr>
            <a:ln>
              <a:solidFill>
                <a:schemeClr val="tx1"/>
              </a:solidFill>
            </a:ln>
          </c:spPr>
          <c:marker>
            <c:symbol val="none"/>
          </c:marker>
          <c:cat>
            <c:numRef>
              <c:f>'fig 7 data'!$A$2:$A$89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2000.2499999999998</c:v>
                </c:pt>
                <c:pt idx="70">
                  <c:v>2000.5000000000002</c:v>
                </c:pt>
                <c:pt idx="71">
                  <c:v>2000.75</c:v>
                </c:pt>
                <c:pt idx="72">
                  <c:v>2001</c:v>
                </c:pt>
                <c:pt idx="73">
                  <c:v>2001.2500000000002</c:v>
                </c:pt>
                <c:pt idx="74">
                  <c:v>2001.5</c:v>
                </c:pt>
                <c:pt idx="75">
                  <c:v>2001.75</c:v>
                </c:pt>
                <c:pt idx="76">
                  <c:v>2001.9999999999998</c:v>
                </c:pt>
                <c:pt idx="77">
                  <c:v>2002.25</c:v>
                </c:pt>
                <c:pt idx="78">
                  <c:v>2002.5</c:v>
                </c:pt>
                <c:pt idx="79">
                  <c:v>2002.7499999999998</c:v>
                </c:pt>
                <c:pt idx="80">
                  <c:v>2003</c:v>
                </c:pt>
                <c:pt idx="81">
                  <c:v>2003.25</c:v>
                </c:pt>
                <c:pt idx="82">
                  <c:v>2003.4999999999998</c:v>
                </c:pt>
                <c:pt idx="83">
                  <c:v>2003.7500000000002</c:v>
                </c:pt>
                <c:pt idx="84">
                  <c:v>2004</c:v>
                </c:pt>
                <c:pt idx="85">
                  <c:v>2004.2499999999998</c:v>
                </c:pt>
                <c:pt idx="86">
                  <c:v>2004.5000000000002</c:v>
                </c:pt>
                <c:pt idx="87">
                  <c:v>2004.75</c:v>
                </c:pt>
              </c:numCache>
            </c:numRef>
          </c:cat>
          <c:val>
            <c:numRef>
              <c:f>'fig 7 data'!$B$2:$B$89</c:f>
              <c:numCache>
                <c:formatCode>General</c:formatCode>
                <c:ptCount val="88"/>
                <c:pt idx="0">
                  <c:v>0.55349999999999999</c:v>
                </c:pt>
                <c:pt idx="1">
                  <c:v>0.36649999999999999</c:v>
                </c:pt>
                <c:pt idx="2">
                  <c:v>0.2273</c:v>
                </c:pt>
                <c:pt idx="3">
                  <c:v>0.77339999999999998</c:v>
                </c:pt>
                <c:pt idx="4">
                  <c:v>0.58589999999999998</c:v>
                </c:pt>
                <c:pt idx="5">
                  <c:v>0.3921</c:v>
                </c:pt>
                <c:pt idx="6">
                  <c:v>0.54690000000000005</c:v>
                </c:pt>
                <c:pt idx="7">
                  <c:v>0.152</c:v>
                </c:pt>
                <c:pt idx="8">
                  <c:v>0.1169</c:v>
                </c:pt>
                <c:pt idx="9">
                  <c:v>0.1666</c:v>
                </c:pt>
                <c:pt idx="10">
                  <c:v>0.35799999999999998</c:v>
                </c:pt>
                <c:pt idx="11">
                  <c:v>0.45050000000000001</c:v>
                </c:pt>
                <c:pt idx="12">
                  <c:v>0.77539999999999998</c:v>
                </c:pt>
                <c:pt idx="13">
                  <c:v>0.40089999999999998</c:v>
                </c:pt>
                <c:pt idx="14">
                  <c:v>0.17180000000000001</c:v>
                </c:pt>
                <c:pt idx="15">
                  <c:v>6.0900000000000003E-2</c:v>
                </c:pt>
                <c:pt idx="16">
                  <c:v>0.32429999999999998</c:v>
                </c:pt>
                <c:pt idx="17">
                  <c:v>0.36320000000000002</c:v>
                </c:pt>
                <c:pt idx="18">
                  <c:v>0.1071</c:v>
                </c:pt>
                <c:pt idx="19">
                  <c:v>0.255</c:v>
                </c:pt>
                <c:pt idx="20">
                  <c:v>0.87949999999999995</c:v>
                </c:pt>
                <c:pt idx="21">
                  <c:v>0.8004</c:v>
                </c:pt>
                <c:pt idx="22">
                  <c:v>0.65769999999999995</c:v>
                </c:pt>
                <c:pt idx="23">
                  <c:v>0.46050000000000002</c:v>
                </c:pt>
                <c:pt idx="24">
                  <c:v>0.58630000000000004</c:v>
                </c:pt>
                <c:pt idx="25">
                  <c:v>0.22800000000000001</c:v>
                </c:pt>
                <c:pt idx="26">
                  <c:v>0.155</c:v>
                </c:pt>
                <c:pt idx="27">
                  <c:v>0.43840000000000001</c:v>
                </c:pt>
                <c:pt idx="28">
                  <c:v>0.53990000000000005</c:v>
                </c:pt>
                <c:pt idx="29">
                  <c:v>0.2666</c:v>
                </c:pt>
                <c:pt idx="30">
                  <c:v>0.21959999999999999</c:v>
                </c:pt>
                <c:pt idx="31">
                  <c:v>0.46739999999999998</c:v>
                </c:pt>
                <c:pt idx="32">
                  <c:v>0.77710000000000001</c:v>
                </c:pt>
                <c:pt idx="33">
                  <c:v>0.84499999999999997</c:v>
                </c:pt>
                <c:pt idx="34">
                  <c:v>0.98709999999999998</c:v>
                </c:pt>
                <c:pt idx="35">
                  <c:v>0.96030000000000004</c:v>
                </c:pt>
                <c:pt idx="36">
                  <c:v>1.0405</c:v>
                </c:pt>
                <c:pt idx="37">
                  <c:v>1.0658000000000001</c:v>
                </c:pt>
                <c:pt idx="38">
                  <c:v>1.0621</c:v>
                </c:pt>
                <c:pt idx="39">
                  <c:v>1.4224000000000001</c:v>
                </c:pt>
                <c:pt idx="40">
                  <c:v>1.2367999999999999</c:v>
                </c:pt>
                <c:pt idx="41">
                  <c:v>1.2161</c:v>
                </c:pt>
                <c:pt idx="42">
                  <c:v>1.2573000000000001</c:v>
                </c:pt>
                <c:pt idx="43">
                  <c:v>1.0546</c:v>
                </c:pt>
                <c:pt idx="44">
                  <c:v>0.8629</c:v>
                </c:pt>
                <c:pt idx="45">
                  <c:v>0.96560000000000001</c:v>
                </c:pt>
                <c:pt idx="46">
                  <c:v>0.65049999999999997</c:v>
                </c:pt>
                <c:pt idx="47">
                  <c:v>0.75329999999999997</c:v>
                </c:pt>
                <c:pt idx="48">
                  <c:v>0.63500000000000001</c:v>
                </c:pt>
                <c:pt idx="49">
                  <c:v>0.40339999999999998</c:v>
                </c:pt>
                <c:pt idx="50">
                  <c:v>0.52490000000000003</c:v>
                </c:pt>
                <c:pt idx="51">
                  <c:v>0.52769999999999995</c:v>
                </c:pt>
                <c:pt idx="52">
                  <c:v>0.64019999999999999</c:v>
                </c:pt>
                <c:pt idx="53">
                  <c:v>0.5917</c:v>
                </c:pt>
                <c:pt idx="54">
                  <c:v>0.56289999999999996</c:v>
                </c:pt>
                <c:pt idx="55">
                  <c:v>0.48349999999999999</c:v>
                </c:pt>
                <c:pt idx="56">
                  <c:v>0.68600000000000005</c:v>
                </c:pt>
                <c:pt idx="57">
                  <c:v>0.62790000000000001</c:v>
                </c:pt>
                <c:pt idx="58">
                  <c:v>0.75970000000000004</c:v>
                </c:pt>
                <c:pt idx="59">
                  <c:v>0.84799999999999998</c:v>
                </c:pt>
                <c:pt idx="60">
                  <c:v>0.74509999999999998</c:v>
                </c:pt>
                <c:pt idx="61">
                  <c:v>0.74690000000000001</c:v>
                </c:pt>
                <c:pt idx="62">
                  <c:v>0.68610000000000004</c:v>
                </c:pt>
                <c:pt idx="63">
                  <c:v>0.59279999999999999</c:v>
                </c:pt>
                <c:pt idx="64">
                  <c:v>0.81040000000000001</c:v>
                </c:pt>
                <c:pt idx="65">
                  <c:v>0.90820000000000001</c:v>
                </c:pt>
                <c:pt idx="66">
                  <c:v>1.0009999999999999</c:v>
                </c:pt>
                <c:pt idx="67">
                  <c:v>0.99260000000000004</c:v>
                </c:pt>
                <c:pt idx="68">
                  <c:v>1.0758000000000001</c:v>
                </c:pt>
                <c:pt idx="69">
                  <c:v>0.93020000000000003</c:v>
                </c:pt>
                <c:pt idx="70">
                  <c:v>0.58950000000000002</c:v>
                </c:pt>
                <c:pt idx="71">
                  <c:v>0.628</c:v>
                </c:pt>
                <c:pt idx="72">
                  <c:v>0.72499999999999998</c:v>
                </c:pt>
                <c:pt idx="73">
                  <c:v>1.0232000000000001</c:v>
                </c:pt>
                <c:pt idx="74">
                  <c:v>1.2215</c:v>
                </c:pt>
                <c:pt idx="75">
                  <c:v>1.5333000000000001</c:v>
                </c:pt>
                <c:pt idx="76">
                  <c:v>1.9136</c:v>
                </c:pt>
                <c:pt idx="77">
                  <c:v>1.7739</c:v>
                </c:pt>
                <c:pt idx="78">
                  <c:v>1.7318</c:v>
                </c:pt>
                <c:pt idx="79">
                  <c:v>1.8663000000000001</c:v>
                </c:pt>
                <c:pt idx="80">
                  <c:v>1.74</c:v>
                </c:pt>
                <c:pt idx="81">
                  <c:v>1.7403999999999999</c:v>
                </c:pt>
                <c:pt idx="82">
                  <c:v>1.8028999999999999</c:v>
                </c:pt>
                <c:pt idx="83">
                  <c:v>1.4659</c:v>
                </c:pt>
                <c:pt idx="84">
                  <c:v>1.472</c:v>
                </c:pt>
                <c:pt idx="85">
                  <c:v>1.4882</c:v>
                </c:pt>
                <c:pt idx="86">
                  <c:v>1.1394</c:v>
                </c:pt>
                <c:pt idx="87">
                  <c:v>1.2043999999999999</c:v>
                </c:pt>
              </c:numCache>
            </c:numRef>
          </c:val>
          <c:smooth val="0"/>
        </c:ser>
        <c:dLbls>
          <c:showLegendKey val="0"/>
          <c:showVal val="0"/>
          <c:showCatName val="0"/>
          <c:showSerName val="0"/>
          <c:showPercent val="0"/>
          <c:showBubbleSize val="0"/>
        </c:dLbls>
        <c:marker val="1"/>
        <c:smooth val="0"/>
        <c:axId val="241223048"/>
        <c:axId val="241223440"/>
      </c:lineChart>
      <c:lineChart>
        <c:grouping val="standard"/>
        <c:varyColors val="0"/>
        <c:ser>
          <c:idx val="1"/>
          <c:order val="1"/>
          <c:spPr>
            <a:ln>
              <a:solidFill>
                <a:schemeClr val="bg1">
                  <a:lumMod val="50000"/>
                </a:schemeClr>
              </a:solidFill>
            </a:ln>
          </c:spPr>
          <c:marker>
            <c:symbol val="none"/>
          </c:marker>
          <c:val>
            <c:numRef>
              <c:f>'fig 7 data'!$C$2:$C$89</c:f>
              <c:numCache>
                <c:formatCode>General</c:formatCode>
                <c:ptCount val="88"/>
                <c:pt idx="0">
                  <c:v>2.2305999999999999</c:v>
                </c:pt>
                <c:pt idx="1">
                  <c:v>2.3589000000000002</c:v>
                </c:pt>
                <c:pt idx="2">
                  <c:v>1.4556</c:v>
                </c:pt>
                <c:pt idx="3">
                  <c:v>2.6650999999999998</c:v>
                </c:pt>
                <c:pt idx="4">
                  <c:v>2.5364</c:v>
                </c:pt>
                <c:pt idx="5">
                  <c:v>2.2827000000000002</c:v>
                </c:pt>
                <c:pt idx="6">
                  <c:v>2.7864</c:v>
                </c:pt>
                <c:pt idx="7">
                  <c:v>2.9297</c:v>
                </c:pt>
                <c:pt idx="8">
                  <c:v>3.2414000000000001</c:v>
                </c:pt>
                <c:pt idx="9">
                  <c:v>3.5764999999999998</c:v>
                </c:pt>
                <c:pt idx="10">
                  <c:v>2.8452000000000002</c:v>
                </c:pt>
                <c:pt idx="11">
                  <c:v>3.0876000000000001</c:v>
                </c:pt>
                <c:pt idx="12">
                  <c:v>2.0619999999999998</c:v>
                </c:pt>
                <c:pt idx="13">
                  <c:v>1.2581</c:v>
                </c:pt>
                <c:pt idx="14">
                  <c:v>1.8641000000000001</c:v>
                </c:pt>
                <c:pt idx="15">
                  <c:v>2.5411000000000001</c:v>
                </c:pt>
                <c:pt idx="16">
                  <c:v>1.8548</c:v>
                </c:pt>
                <c:pt idx="17">
                  <c:v>2.1114999999999999</c:v>
                </c:pt>
                <c:pt idx="18">
                  <c:v>2.2934000000000001</c:v>
                </c:pt>
                <c:pt idx="19">
                  <c:v>4.2854999999999999</c:v>
                </c:pt>
                <c:pt idx="20">
                  <c:v>3.1987999999999999</c:v>
                </c:pt>
                <c:pt idx="21">
                  <c:v>2.6638999999999999</c:v>
                </c:pt>
                <c:pt idx="22">
                  <c:v>1.7768999999999999</c:v>
                </c:pt>
                <c:pt idx="23">
                  <c:v>1.3513999999999999</c:v>
                </c:pt>
                <c:pt idx="24">
                  <c:v>0.41639999999999999</c:v>
                </c:pt>
                <c:pt idx="25">
                  <c:v>0.46689999999999998</c:v>
                </c:pt>
                <c:pt idx="26">
                  <c:v>0.10929999999999999</c:v>
                </c:pt>
                <c:pt idx="27">
                  <c:v>0.30330000000000001</c:v>
                </c:pt>
                <c:pt idx="28">
                  <c:v>-5.3E-3</c:v>
                </c:pt>
                <c:pt idx="29">
                  <c:v>0.60099999999999998</c:v>
                </c:pt>
                <c:pt idx="30">
                  <c:v>0.72729999999999995</c:v>
                </c:pt>
                <c:pt idx="31">
                  <c:v>1.4853000000000001</c:v>
                </c:pt>
                <c:pt idx="32">
                  <c:v>1.9043000000000001</c:v>
                </c:pt>
                <c:pt idx="33">
                  <c:v>2.5680999999999998</c:v>
                </c:pt>
                <c:pt idx="34">
                  <c:v>2.7551999999999999</c:v>
                </c:pt>
                <c:pt idx="35">
                  <c:v>2.7806000000000002</c:v>
                </c:pt>
                <c:pt idx="36">
                  <c:v>3.2231999999999998</c:v>
                </c:pt>
                <c:pt idx="37">
                  <c:v>3.9184000000000001</c:v>
                </c:pt>
                <c:pt idx="38">
                  <c:v>4.3227000000000002</c:v>
                </c:pt>
                <c:pt idx="39">
                  <c:v>3.8843999999999999</c:v>
                </c:pt>
                <c:pt idx="40">
                  <c:v>4.1536999999999997</c:v>
                </c:pt>
                <c:pt idx="41">
                  <c:v>3.6019000000000001</c:v>
                </c:pt>
                <c:pt idx="42">
                  <c:v>3.0354999999999999</c:v>
                </c:pt>
                <c:pt idx="43">
                  <c:v>2.5476999999999999</c:v>
                </c:pt>
                <c:pt idx="44">
                  <c:v>3.0712000000000002</c:v>
                </c:pt>
                <c:pt idx="45">
                  <c:v>3.0466000000000002</c:v>
                </c:pt>
                <c:pt idx="46">
                  <c:v>3.1533000000000002</c:v>
                </c:pt>
                <c:pt idx="47">
                  <c:v>2.5750999999999999</c:v>
                </c:pt>
                <c:pt idx="48">
                  <c:v>1.8655999999999999</c:v>
                </c:pt>
                <c:pt idx="49">
                  <c:v>1.4693000000000001</c:v>
                </c:pt>
                <c:pt idx="50">
                  <c:v>0.78859999999999997</c:v>
                </c:pt>
                <c:pt idx="51">
                  <c:v>0.82669999999999999</c:v>
                </c:pt>
                <c:pt idx="52">
                  <c:v>0.6845</c:v>
                </c:pt>
                <c:pt idx="53">
                  <c:v>1.3467</c:v>
                </c:pt>
                <c:pt idx="54">
                  <c:v>1.4553</c:v>
                </c:pt>
                <c:pt idx="55">
                  <c:v>1.5804</c:v>
                </c:pt>
                <c:pt idx="56">
                  <c:v>1.3151999999999999</c:v>
                </c:pt>
                <c:pt idx="57">
                  <c:v>1.6737</c:v>
                </c:pt>
                <c:pt idx="58">
                  <c:v>1.3085</c:v>
                </c:pt>
                <c:pt idx="59">
                  <c:v>0.97299999999999998</c:v>
                </c:pt>
                <c:pt idx="60">
                  <c:v>0.62970000000000004</c:v>
                </c:pt>
                <c:pt idx="61">
                  <c:v>0.76970000000000005</c:v>
                </c:pt>
                <c:pt idx="62">
                  <c:v>0.50260000000000005</c:v>
                </c:pt>
                <c:pt idx="63">
                  <c:v>0.29299999999999998</c:v>
                </c:pt>
                <c:pt idx="64">
                  <c:v>0.56640000000000001</c:v>
                </c:pt>
                <c:pt idx="65">
                  <c:v>1.1331</c:v>
                </c:pt>
                <c:pt idx="66">
                  <c:v>1.4256</c:v>
                </c:pt>
                <c:pt idx="67">
                  <c:v>1.3431</c:v>
                </c:pt>
                <c:pt idx="68">
                  <c:v>1.0669</c:v>
                </c:pt>
                <c:pt idx="69">
                  <c:v>0.39369999999999999</c:v>
                </c:pt>
                <c:pt idx="70">
                  <c:v>4.7000000000000002E-3</c:v>
                </c:pt>
                <c:pt idx="71">
                  <c:v>-0.29899999999999999</c:v>
                </c:pt>
                <c:pt idx="72">
                  <c:v>0.38479999999999998</c:v>
                </c:pt>
                <c:pt idx="73">
                  <c:v>1.4063000000000001</c:v>
                </c:pt>
                <c:pt idx="74">
                  <c:v>2.1720000000000002</c:v>
                </c:pt>
                <c:pt idx="75">
                  <c:v>2.9681999999999999</c:v>
                </c:pt>
                <c:pt idx="76">
                  <c:v>3.7526000000000002</c:v>
                </c:pt>
                <c:pt idx="77">
                  <c:v>4.0754000000000001</c:v>
                </c:pt>
                <c:pt idx="78">
                  <c:v>3.5339999999999998</c:v>
                </c:pt>
                <c:pt idx="79">
                  <c:v>2.7667000000000002</c:v>
                </c:pt>
                <c:pt idx="80">
                  <c:v>3.0807000000000002</c:v>
                </c:pt>
                <c:pt idx="81">
                  <c:v>3.1080999999999999</c:v>
                </c:pt>
                <c:pt idx="82">
                  <c:v>2.9239000000000002</c:v>
                </c:pt>
                <c:pt idx="83">
                  <c:v>3.3489</c:v>
                </c:pt>
                <c:pt idx="84">
                  <c:v>3.6463999999999999</c:v>
                </c:pt>
                <c:pt idx="85">
                  <c:v>3.2210999999999999</c:v>
                </c:pt>
                <c:pt idx="86">
                  <c:v>3.4083000000000001</c:v>
                </c:pt>
                <c:pt idx="87">
                  <c:v>2.5428000000000002</c:v>
                </c:pt>
              </c:numCache>
            </c:numRef>
          </c:val>
          <c:smooth val="0"/>
        </c:ser>
        <c:dLbls>
          <c:showLegendKey val="0"/>
          <c:showVal val="0"/>
          <c:showCatName val="0"/>
          <c:showSerName val="0"/>
          <c:showPercent val="0"/>
          <c:showBubbleSize val="0"/>
        </c:dLbls>
        <c:marker val="1"/>
        <c:smooth val="0"/>
        <c:axId val="241223832"/>
        <c:axId val="241224224"/>
      </c:lineChart>
      <c:catAx>
        <c:axId val="241223048"/>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1223440"/>
        <c:crosses val="autoZero"/>
        <c:auto val="1"/>
        <c:lblAlgn val="ctr"/>
        <c:lblOffset val="100"/>
        <c:tickLblSkip val="20"/>
        <c:tickMarkSkip val="4"/>
        <c:noMultiLvlLbl val="0"/>
      </c:catAx>
      <c:valAx>
        <c:axId val="241223440"/>
        <c:scaling>
          <c:orientation val="minMax"/>
        </c:scaling>
        <c:delete val="0"/>
        <c:axPos val="l"/>
        <c:title>
          <c:tx>
            <c:rich>
              <a:bodyPr rot="-5400000" vert="horz"/>
              <a:lstStyle/>
              <a:p>
                <a:pPr>
                  <a:defRPr>
                    <a:latin typeface="Garamond" pitchFamily="18" charset="0"/>
                  </a:defRPr>
                </a:pPr>
                <a:r>
                  <a:rPr lang="en-US">
                    <a:latin typeface="Garamond" pitchFamily="18" charset="0"/>
                  </a:rPr>
                  <a:t>Hansen–Jagannathan bound</a:t>
                </a:r>
              </a:p>
            </c:rich>
          </c:tx>
          <c:layout/>
          <c:overlay val="0"/>
        </c:title>
        <c:numFmt formatCode="General" sourceLinked="1"/>
        <c:majorTickMark val="out"/>
        <c:minorTickMark val="none"/>
        <c:tickLblPos val="nextTo"/>
        <c:txPr>
          <a:bodyPr/>
          <a:lstStyle/>
          <a:p>
            <a:pPr>
              <a:defRPr>
                <a:latin typeface="Garamond" pitchFamily="18" charset="0"/>
              </a:defRPr>
            </a:pPr>
            <a:endParaRPr lang="en-US"/>
          </a:p>
        </c:txPr>
        <c:crossAx val="241223048"/>
        <c:crosses val="autoZero"/>
        <c:crossBetween val="between"/>
      </c:valAx>
      <c:valAx>
        <c:axId val="241224224"/>
        <c:scaling>
          <c:orientation val="minMax"/>
        </c:scaling>
        <c:delete val="0"/>
        <c:axPos val="r"/>
        <c:title>
          <c:tx>
            <c:rich>
              <a:bodyPr rot="-5400000" vert="horz"/>
              <a:lstStyle/>
              <a:p>
                <a:pPr>
                  <a:defRPr>
                    <a:latin typeface="Garamond" pitchFamily="18" charset="0"/>
                  </a:defRPr>
                </a:pPr>
                <a:r>
                  <a:rPr lang="en-US">
                    <a:latin typeface="Garamond" pitchFamily="18" charset="0"/>
                  </a:rPr>
                  <a:t>Term spread (annualized percentage points)</a:t>
                </a:r>
              </a:p>
            </c:rich>
          </c:tx>
          <c:layout/>
          <c:overlay val="0"/>
        </c:title>
        <c:numFmt formatCode="General" sourceLinked="1"/>
        <c:majorTickMark val="out"/>
        <c:minorTickMark val="none"/>
        <c:tickLblPos val="nextTo"/>
        <c:txPr>
          <a:bodyPr/>
          <a:lstStyle/>
          <a:p>
            <a:pPr>
              <a:defRPr>
                <a:latin typeface="Garamond" pitchFamily="18" charset="0"/>
              </a:defRPr>
            </a:pPr>
            <a:endParaRPr lang="en-US"/>
          </a:p>
        </c:txPr>
        <c:crossAx val="241223832"/>
        <c:crosses val="max"/>
        <c:crossBetween val="between"/>
      </c:valAx>
      <c:catAx>
        <c:axId val="241223832"/>
        <c:scaling>
          <c:orientation val="minMax"/>
        </c:scaling>
        <c:delete val="1"/>
        <c:axPos val="b"/>
        <c:majorTickMark val="out"/>
        <c:minorTickMark val="none"/>
        <c:tickLblPos val="nextTo"/>
        <c:crossAx val="241224224"/>
        <c:crosses val="autoZero"/>
        <c:auto val="1"/>
        <c:lblAlgn val="ctr"/>
        <c:lblOffset val="100"/>
        <c:noMultiLvlLbl val="0"/>
      </c:catAx>
    </c:plotArea>
    <c:plotVisOnly val="1"/>
    <c:dispBlanksAs val="gap"/>
    <c:showDLblsOverMax val="0"/>
  </c:chart>
  <c:userShapes r:id="rId1"/>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Garamond" pitchFamily="18" charset="0"/>
              </a:defRPr>
            </a:pPr>
            <a:r>
              <a:rPr lang="en-US" sz="1400">
                <a:latin typeface="Garamond" pitchFamily="18" charset="0"/>
              </a:rPr>
              <a:t>Benchmark model</a:t>
            </a:r>
          </a:p>
        </c:rich>
      </c:tx>
      <c:layout/>
      <c:overlay val="0"/>
    </c:title>
    <c:autoTitleDeleted val="0"/>
    <c:plotArea>
      <c:layout>
        <c:manualLayout>
          <c:layoutTarget val="inner"/>
          <c:xMode val="edge"/>
          <c:yMode val="edge"/>
          <c:x val="5.4370864110825833E-2"/>
          <c:y val="8.7761881877441369E-2"/>
          <c:w val="0.75183809055118311"/>
          <c:h val="0.64631744975540029"/>
        </c:manualLayout>
      </c:layout>
      <c:barChart>
        <c:barDir val="col"/>
        <c:grouping val="percentStacked"/>
        <c:varyColors val="0"/>
        <c:ser>
          <c:idx val="0"/>
          <c:order val="0"/>
          <c:tx>
            <c:strRef>
              <c:f>'fig. 9'!$F$4</c:f>
              <c:strCache>
                <c:ptCount val="1"/>
                <c:pt idx="0">
                  <c:v>Monetary policy</c:v>
                </c:pt>
              </c:strCache>
            </c:strRef>
          </c:tx>
          <c:spPr>
            <a:solidFill>
              <a:schemeClr val="tx1"/>
            </a:solidFill>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9'!$F$5:$F$13</c:f>
              <c:numCache>
                <c:formatCode>General</c:formatCode>
                <c:ptCount val="9"/>
                <c:pt idx="0">
                  <c:v>0.30859999999999999</c:v>
                </c:pt>
                <c:pt idx="1">
                  <c:v>5.9200000000000003E-2</c:v>
                </c:pt>
                <c:pt idx="2">
                  <c:v>0.25190000000000001</c:v>
                </c:pt>
                <c:pt idx="3">
                  <c:v>0.32950000000000002</c:v>
                </c:pt>
                <c:pt idx="4">
                  <c:v>5.11E-2</c:v>
                </c:pt>
                <c:pt idx="5">
                  <c:v>0.1263</c:v>
                </c:pt>
                <c:pt idx="6">
                  <c:v>0.10150000000000001</c:v>
                </c:pt>
                <c:pt idx="7">
                  <c:v>0.21970000000000001</c:v>
                </c:pt>
                <c:pt idx="8">
                  <c:v>1.8700000000000001E-2</c:v>
                </c:pt>
              </c:numCache>
            </c:numRef>
          </c:val>
        </c:ser>
        <c:ser>
          <c:idx val="1"/>
          <c:order val="1"/>
          <c:tx>
            <c:strRef>
              <c:f>'fig. 9'!$G$4</c:f>
              <c:strCache>
                <c:ptCount val="1"/>
                <c:pt idx="0">
                  <c:v>Neutral technology</c:v>
                </c:pt>
              </c:strCache>
            </c:strRef>
          </c:tx>
          <c:spPr>
            <a:pattFill prst="solidDmnd"/>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9'!$G$5:$G$13</c:f>
              <c:numCache>
                <c:formatCode>General</c:formatCode>
                <c:ptCount val="9"/>
                <c:pt idx="0">
                  <c:v>9.6100000000000005E-2</c:v>
                </c:pt>
                <c:pt idx="1">
                  <c:v>2.6700000000000002E-2</c:v>
                </c:pt>
                <c:pt idx="2">
                  <c:v>7.2599999999999998E-2</c:v>
                </c:pt>
                <c:pt idx="3">
                  <c:v>7.2800000000000004E-2</c:v>
                </c:pt>
                <c:pt idx="4">
                  <c:v>0.52010000000000001</c:v>
                </c:pt>
                <c:pt idx="5">
                  <c:v>0.23250000000000001</c:v>
                </c:pt>
                <c:pt idx="6">
                  <c:v>0.23300000000000001</c:v>
                </c:pt>
                <c:pt idx="7">
                  <c:v>7.3599999999999999E-2</c:v>
                </c:pt>
                <c:pt idx="8">
                  <c:v>0.14199999999999999</c:v>
                </c:pt>
              </c:numCache>
            </c:numRef>
          </c:val>
        </c:ser>
        <c:ser>
          <c:idx val="2"/>
          <c:order val="2"/>
          <c:tx>
            <c:strRef>
              <c:f>'fig. 9'!$H$4</c:f>
              <c:strCache>
                <c:ptCount val="1"/>
                <c:pt idx="0">
                  <c:v>Government spending</c:v>
                </c:pt>
              </c:strCache>
            </c:strRef>
          </c:tx>
          <c:spPr>
            <a:solidFill>
              <a:schemeClr val="bg1">
                <a:lumMod val="50000"/>
              </a:schemeClr>
            </a:solidFill>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9'!$H$5:$H$13</c:f>
              <c:numCache>
                <c:formatCode>General</c:formatCode>
                <c:ptCount val="9"/>
                <c:pt idx="0">
                  <c:v>3.8E-3</c:v>
                </c:pt>
                <c:pt idx="1">
                  <c:v>5.5300000000000002E-2</c:v>
                </c:pt>
                <c:pt idx="2">
                  <c:v>1.83E-2</c:v>
                </c:pt>
                <c:pt idx="3">
                  <c:v>2.3999999999999998E-3</c:v>
                </c:pt>
                <c:pt idx="4">
                  <c:v>3.7000000000000002E-3</c:v>
                </c:pt>
                <c:pt idx="5">
                  <c:v>2.9999999999999997E-4</c:v>
                </c:pt>
                <c:pt idx="6">
                  <c:v>2E-3</c:v>
                </c:pt>
                <c:pt idx="7">
                  <c:v>1.1000000000000001E-3</c:v>
                </c:pt>
                <c:pt idx="8">
                  <c:v>1.7600000000000001E-2</c:v>
                </c:pt>
              </c:numCache>
            </c:numRef>
          </c:val>
        </c:ser>
        <c:ser>
          <c:idx val="3"/>
          <c:order val="3"/>
          <c:tx>
            <c:strRef>
              <c:f>'fig. 9'!$I$4</c:f>
              <c:strCache>
                <c:ptCount val="1"/>
                <c:pt idx="0">
                  <c:v>Investment technology</c:v>
                </c:pt>
              </c:strCache>
            </c:strRef>
          </c:tx>
          <c:spPr>
            <a:pattFill prst="wdUpDiag"/>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9'!$I$5:$I$13</c:f>
              <c:numCache>
                <c:formatCode>General</c:formatCode>
                <c:ptCount val="9"/>
                <c:pt idx="0">
                  <c:v>8.5599999999999996E-2</c:v>
                </c:pt>
                <c:pt idx="1">
                  <c:v>0.1043</c:v>
                </c:pt>
                <c:pt idx="2">
                  <c:v>0.2026</c:v>
                </c:pt>
                <c:pt idx="3">
                  <c:v>6.7500000000000004E-2</c:v>
                </c:pt>
                <c:pt idx="4">
                  <c:v>0.01</c:v>
                </c:pt>
                <c:pt idx="5">
                  <c:v>6.3E-3</c:v>
                </c:pt>
                <c:pt idx="6">
                  <c:v>4.2900000000000001E-2</c:v>
                </c:pt>
                <c:pt idx="7">
                  <c:v>9.4200000000000006E-2</c:v>
                </c:pt>
                <c:pt idx="8">
                  <c:v>0.50880000000000003</c:v>
                </c:pt>
              </c:numCache>
            </c:numRef>
          </c:val>
        </c:ser>
        <c:ser>
          <c:idx val="4"/>
          <c:order val="4"/>
          <c:tx>
            <c:strRef>
              <c:f>'fig. 9'!$J$4</c:f>
              <c:strCache>
                <c:ptCount val="1"/>
                <c:pt idx="0">
                  <c:v>Price markup</c:v>
                </c:pt>
              </c:strCache>
            </c:strRef>
          </c:tx>
          <c:spPr>
            <a:pattFill prst="pct75"/>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9'!$J$5:$J$13</c:f>
              <c:numCache>
                <c:formatCode>General</c:formatCode>
                <c:ptCount val="9"/>
                <c:pt idx="0">
                  <c:v>2.3900000000000001E-2</c:v>
                </c:pt>
                <c:pt idx="1">
                  <c:v>9.4999999999999998E-3</c:v>
                </c:pt>
                <c:pt idx="2">
                  <c:v>2.3199999999999998E-2</c:v>
                </c:pt>
                <c:pt idx="3">
                  <c:v>2.6200000000000001E-2</c:v>
                </c:pt>
                <c:pt idx="4">
                  <c:v>0.184</c:v>
                </c:pt>
                <c:pt idx="5">
                  <c:v>9.1200000000000003E-2</c:v>
                </c:pt>
                <c:pt idx="6">
                  <c:v>1.7999999999999999E-2</c:v>
                </c:pt>
                <c:pt idx="7">
                  <c:v>5.4699999999999999E-2</c:v>
                </c:pt>
                <c:pt idx="8">
                  <c:v>8.9300000000000004E-2</c:v>
                </c:pt>
              </c:numCache>
            </c:numRef>
          </c:val>
        </c:ser>
        <c:ser>
          <c:idx val="5"/>
          <c:order val="5"/>
          <c:tx>
            <c:strRef>
              <c:f>'fig. 9'!$K$4</c:f>
              <c:strCache>
                <c:ptCount val="1"/>
                <c:pt idx="0">
                  <c:v>Wage markup</c:v>
                </c:pt>
              </c:strCache>
            </c:strRef>
          </c:tx>
          <c:spPr>
            <a:pattFill prst="dkHorz"/>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9'!$K$5:$K$13</c:f>
              <c:numCache>
                <c:formatCode>General</c:formatCode>
                <c:ptCount val="9"/>
                <c:pt idx="0">
                  <c:v>4.4499999999999998E-2</c:v>
                </c:pt>
                <c:pt idx="1">
                  <c:v>7.1999999999999998E-3</c:v>
                </c:pt>
                <c:pt idx="2">
                  <c:v>3.7900000000000003E-2</c:v>
                </c:pt>
                <c:pt idx="3">
                  <c:v>4.19E-2</c:v>
                </c:pt>
                <c:pt idx="4">
                  <c:v>0.16700000000000001</c:v>
                </c:pt>
                <c:pt idx="5">
                  <c:v>0.1017</c:v>
                </c:pt>
                <c:pt idx="6">
                  <c:v>3.2599999999999997E-2</c:v>
                </c:pt>
                <c:pt idx="7">
                  <c:v>8.8300000000000003E-2</c:v>
                </c:pt>
                <c:pt idx="8">
                  <c:v>0.15359999999999999</c:v>
                </c:pt>
              </c:numCache>
            </c:numRef>
          </c:val>
        </c:ser>
        <c:ser>
          <c:idx val="6"/>
          <c:order val="6"/>
          <c:tx>
            <c:strRef>
              <c:f>'fig. 9'!$L$4</c:f>
              <c:strCache>
                <c:ptCount val="1"/>
                <c:pt idx="0">
                  <c:v>Interest rate</c:v>
                </c:pt>
              </c:strCache>
            </c:strRef>
          </c:tx>
          <c:spPr>
            <a:pattFill prst="lgCheck"/>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9'!$L$5:$L$13</c:f>
              <c:numCache>
                <c:formatCode>General</c:formatCode>
                <c:ptCount val="9"/>
                <c:pt idx="0">
                  <c:v>3.8300000000000001E-2</c:v>
                </c:pt>
                <c:pt idx="1">
                  <c:v>0.6069</c:v>
                </c:pt>
                <c:pt idx="2">
                  <c:v>5.6000000000000001E-2</c:v>
                </c:pt>
                <c:pt idx="3">
                  <c:v>2.9499999999999998E-2</c:v>
                </c:pt>
                <c:pt idx="4">
                  <c:v>3.0000000000000001E-3</c:v>
                </c:pt>
                <c:pt idx="5">
                  <c:v>1.4800000000000001E-2</c:v>
                </c:pt>
                <c:pt idx="6">
                  <c:v>2.7799999999999998E-2</c:v>
                </c:pt>
                <c:pt idx="7">
                  <c:v>5.3499999999999999E-2</c:v>
                </c:pt>
                <c:pt idx="8">
                  <c:v>6.9900000000000004E-2</c:v>
                </c:pt>
              </c:numCache>
            </c:numRef>
          </c:val>
        </c:ser>
        <c:ser>
          <c:idx val="7"/>
          <c:order val="7"/>
          <c:tx>
            <c:strRef>
              <c:f>'fig. 9'!$M$4</c:f>
              <c:strCache>
                <c:ptCount val="1"/>
                <c:pt idx="0">
                  <c:v>Inflation target</c:v>
                </c:pt>
              </c:strCache>
            </c:strRef>
          </c:tx>
          <c:spPr>
            <a:pattFill prst="lgConfetti"/>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9'!$M$5:$M$13</c:f>
              <c:numCache>
                <c:formatCode>General</c:formatCode>
                <c:ptCount val="9"/>
                <c:pt idx="0">
                  <c:v>0.39900000000000002</c:v>
                </c:pt>
                <c:pt idx="1">
                  <c:v>7.6700000000000004E-2</c:v>
                </c:pt>
                <c:pt idx="2">
                  <c:v>0.32529999999999998</c:v>
                </c:pt>
                <c:pt idx="3">
                  <c:v>0.43</c:v>
                </c:pt>
                <c:pt idx="4">
                  <c:v>6.0299999999999999E-2</c:v>
                </c:pt>
                <c:pt idx="5">
                  <c:v>0.42499999999999999</c:v>
                </c:pt>
                <c:pt idx="6">
                  <c:v>0.54200000000000004</c:v>
                </c:pt>
                <c:pt idx="7">
                  <c:v>0.29559999999999997</c:v>
                </c:pt>
                <c:pt idx="8">
                  <c:v>0</c:v>
                </c:pt>
              </c:numCache>
            </c:numRef>
          </c:val>
        </c:ser>
        <c:ser>
          <c:idx val="8"/>
          <c:order val="8"/>
          <c:tx>
            <c:strRef>
              <c:f>'fig. 9'!$N$4</c:f>
              <c:strCache>
                <c:ptCount val="1"/>
                <c:pt idx="0">
                  <c:v>Risk aversion</c:v>
                </c:pt>
              </c:strCache>
            </c:strRef>
          </c:tx>
          <c:spPr>
            <a:pattFill prst="wdDnDiag"/>
          </c:spPr>
          <c:invertIfNegative val="0"/>
          <c:cat>
            <c:strRef>
              <c:f>'fig. 9'!$E$5:$E$13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9'!$N$5:$N$13</c:f>
              <c:numCache>
                <c:formatCode>General</c:formatCode>
                <c:ptCount val="9"/>
                <c:pt idx="0">
                  <c:v>2.9999999999999997E-4</c:v>
                </c:pt>
                <c:pt idx="1">
                  <c:v>5.4100000000000002E-2</c:v>
                </c:pt>
                <c:pt idx="2">
                  <c:v>1.24E-2</c:v>
                </c:pt>
                <c:pt idx="3">
                  <c:v>1E-4</c:v>
                </c:pt>
                <c:pt idx="4">
                  <c:v>6.9999999999999999E-4</c:v>
                </c:pt>
                <c:pt idx="5">
                  <c:v>1.9E-3</c:v>
                </c:pt>
                <c:pt idx="6">
                  <c:v>1E-4</c:v>
                </c:pt>
                <c:pt idx="7">
                  <c:v>0.1192</c:v>
                </c:pt>
                <c:pt idx="8">
                  <c:v>0</c:v>
                </c:pt>
              </c:numCache>
            </c:numRef>
          </c:val>
        </c:ser>
        <c:dLbls>
          <c:showLegendKey val="0"/>
          <c:showVal val="0"/>
          <c:showCatName val="0"/>
          <c:showSerName val="0"/>
          <c:showPercent val="0"/>
          <c:showBubbleSize val="0"/>
        </c:dLbls>
        <c:gapWidth val="150"/>
        <c:overlap val="100"/>
        <c:axId val="293664808"/>
        <c:axId val="293665984"/>
      </c:barChart>
      <c:catAx>
        <c:axId val="293664808"/>
        <c:scaling>
          <c:orientation val="minMax"/>
        </c:scaling>
        <c:delete val="0"/>
        <c:axPos val="b"/>
        <c:numFmt formatCode="General" sourceLinked="0"/>
        <c:majorTickMark val="out"/>
        <c:minorTickMark val="none"/>
        <c:tickLblPos val="nextTo"/>
        <c:txPr>
          <a:bodyPr/>
          <a:lstStyle/>
          <a:p>
            <a:pPr>
              <a:defRPr sz="1050">
                <a:latin typeface="Garamond" pitchFamily="18" charset="0"/>
              </a:defRPr>
            </a:pPr>
            <a:endParaRPr lang="en-US"/>
          </a:p>
        </c:txPr>
        <c:crossAx val="293665984"/>
        <c:crosses val="autoZero"/>
        <c:auto val="1"/>
        <c:lblAlgn val="ctr"/>
        <c:lblOffset val="100"/>
        <c:noMultiLvlLbl val="0"/>
      </c:catAx>
      <c:valAx>
        <c:axId val="293665984"/>
        <c:scaling>
          <c:orientation val="minMax"/>
        </c:scaling>
        <c:delete val="0"/>
        <c:axPos val="l"/>
        <c:majorGridlines/>
        <c:numFmt formatCode="0%" sourceLinked="1"/>
        <c:majorTickMark val="out"/>
        <c:minorTickMark val="none"/>
        <c:tickLblPos val="nextTo"/>
        <c:txPr>
          <a:bodyPr/>
          <a:lstStyle/>
          <a:p>
            <a:pPr>
              <a:defRPr sz="1050">
                <a:latin typeface="Garamond" pitchFamily="18" charset="0"/>
              </a:defRPr>
            </a:pPr>
            <a:endParaRPr lang="en-US"/>
          </a:p>
        </c:txPr>
        <c:crossAx val="293664808"/>
        <c:crosses val="autoZero"/>
        <c:crossBetween val="between"/>
      </c:valAx>
    </c:plotArea>
    <c:legend>
      <c:legendPos val="r"/>
      <c:layout>
        <c:manualLayout>
          <c:xMode val="edge"/>
          <c:yMode val="edge"/>
          <c:x val="0.83264238845144367"/>
          <c:y val="9.0222303607397927E-2"/>
          <c:w val="0.15857299868766428"/>
          <c:h val="0.70848052444148701"/>
        </c:manualLayout>
      </c:layout>
      <c:overlay val="0"/>
      <c:txPr>
        <a:bodyPr/>
        <a:lstStyle/>
        <a:p>
          <a:pPr>
            <a:defRPr sz="1100">
              <a:latin typeface="Garamond" pitchFamily="18" charset="0"/>
            </a:defRPr>
          </a:pPr>
          <a:endParaRPr lang="en-US"/>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userShapes r:id="rId1"/>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Garamond" pitchFamily="18" charset="0"/>
              </a:defRPr>
            </a:pPr>
            <a:r>
              <a:rPr lang="en-US" sz="1400">
                <a:latin typeface="Garamond" pitchFamily="18" charset="0"/>
              </a:rPr>
              <a:t>Benchmark model</a:t>
            </a:r>
          </a:p>
        </c:rich>
      </c:tx>
      <c:layout/>
      <c:overlay val="0"/>
    </c:title>
    <c:autoTitleDeleted val="0"/>
    <c:plotArea>
      <c:layout>
        <c:manualLayout>
          <c:layoutTarget val="inner"/>
          <c:xMode val="edge"/>
          <c:yMode val="edge"/>
          <c:x val="5.4370864110825833E-2"/>
          <c:y val="8.7761881877441369E-2"/>
          <c:w val="0.75183809055118311"/>
          <c:h val="0.64631744975540029"/>
        </c:manualLayout>
      </c:layout>
      <c:barChart>
        <c:barDir val="col"/>
        <c:grouping val="percentStacked"/>
        <c:varyColors val="0"/>
        <c:ser>
          <c:idx val="0"/>
          <c:order val="0"/>
          <c:tx>
            <c:strRef>
              <c:f>'fig. 9'!$F$4</c:f>
              <c:strCache>
                <c:ptCount val="1"/>
                <c:pt idx="0">
                  <c:v>Monetary policy</c:v>
                </c:pt>
              </c:strCache>
            </c:strRef>
          </c:tx>
          <c:spPr>
            <a:solidFill>
              <a:schemeClr val="tx1"/>
            </a:solidFill>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9'!$F$16:$F$24</c:f>
              <c:numCache>
                <c:formatCode>General</c:formatCode>
                <c:ptCount val="9"/>
                <c:pt idx="0">
                  <c:v>5.74E-2</c:v>
                </c:pt>
                <c:pt idx="1">
                  <c:v>3.3500000000000002E-2</c:v>
                </c:pt>
                <c:pt idx="2">
                  <c:v>1.8800000000000001E-2</c:v>
                </c:pt>
                <c:pt idx="3">
                  <c:v>5.0799999999999998E-2</c:v>
                </c:pt>
                <c:pt idx="4">
                  <c:v>5.1000000000000004E-3</c:v>
                </c:pt>
                <c:pt idx="5">
                  <c:v>5.1700000000000003E-2</c:v>
                </c:pt>
                <c:pt idx="6">
                  <c:v>8.7999999999999995E-2</c:v>
                </c:pt>
                <c:pt idx="7">
                  <c:v>0.1885</c:v>
                </c:pt>
              </c:numCache>
            </c:numRef>
          </c:val>
        </c:ser>
        <c:ser>
          <c:idx val="1"/>
          <c:order val="1"/>
          <c:tx>
            <c:strRef>
              <c:f>'fig. 9'!$G$4</c:f>
              <c:strCache>
                <c:ptCount val="1"/>
                <c:pt idx="0">
                  <c:v>Neutral technology</c:v>
                </c:pt>
              </c:strCache>
            </c:strRef>
          </c:tx>
          <c:spPr>
            <a:pattFill prst="solidDmnd"/>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9'!$G$16:$G$24</c:f>
              <c:numCache>
                <c:formatCode>General</c:formatCode>
                <c:ptCount val="9"/>
                <c:pt idx="0">
                  <c:v>0.32279999999999998</c:v>
                </c:pt>
                <c:pt idx="1">
                  <c:v>0.11749999999999999</c:v>
                </c:pt>
                <c:pt idx="2">
                  <c:v>0.14249999999999999</c:v>
                </c:pt>
                <c:pt idx="3">
                  <c:v>9.3399999999999997E-2</c:v>
                </c:pt>
                <c:pt idx="4">
                  <c:v>0.38629999999999998</c:v>
                </c:pt>
                <c:pt idx="5">
                  <c:v>4.0500000000000001E-2</c:v>
                </c:pt>
                <c:pt idx="6">
                  <c:v>7.5800000000000006E-2</c:v>
                </c:pt>
                <c:pt idx="7">
                  <c:v>0.1043</c:v>
                </c:pt>
              </c:numCache>
            </c:numRef>
          </c:val>
        </c:ser>
        <c:ser>
          <c:idx val="2"/>
          <c:order val="2"/>
          <c:tx>
            <c:strRef>
              <c:f>'fig. 9'!$H$4</c:f>
              <c:strCache>
                <c:ptCount val="1"/>
                <c:pt idx="0">
                  <c:v>Government spending</c:v>
                </c:pt>
              </c:strCache>
            </c:strRef>
          </c:tx>
          <c:spPr>
            <a:solidFill>
              <a:schemeClr val="bg1">
                <a:lumMod val="50000"/>
              </a:schemeClr>
            </a:solidFill>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9'!$H$16:$H$24</c:f>
              <c:numCache>
                <c:formatCode>General</c:formatCode>
                <c:ptCount val="9"/>
                <c:pt idx="0">
                  <c:v>2.2599999999999999E-2</c:v>
                </c:pt>
                <c:pt idx="1">
                  <c:v>8.3699999999999997E-2</c:v>
                </c:pt>
                <c:pt idx="2">
                  <c:v>1.84E-2</c:v>
                </c:pt>
                <c:pt idx="3">
                  <c:v>1.26E-2</c:v>
                </c:pt>
                <c:pt idx="4">
                  <c:v>2.8E-3</c:v>
                </c:pt>
                <c:pt idx="5">
                  <c:v>2.3999999999999998E-3</c:v>
                </c:pt>
                <c:pt idx="6">
                  <c:v>2.0799999999999999E-2</c:v>
                </c:pt>
                <c:pt idx="7">
                  <c:v>1.14E-2</c:v>
                </c:pt>
              </c:numCache>
            </c:numRef>
          </c:val>
        </c:ser>
        <c:ser>
          <c:idx val="3"/>
          <c:order val="3"/>
          <c:tx>
            <c:strRef>
              <c:f>'fig. 9'!$I$4</c:f>
              <c:strCache>
                <c:ptCount val="1"/>
                <c:pt idx="0">
                  <c:v>Investment technology</c:v>
                </c:pt>
              </c:strCache>
            </c:strRef>
          </c:tx>
          <c:spPr>
            <a:pattFill prst="wdUpDiag"/>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9'!$I$16:$I$24</c:f>
              <c:numCache>
                <c:formatCode>General</c:formatCode>
                <c:ptCount val="9"/>
                <c:pt idx="0">
                  <c:v>0.10639999999999999</c:v>
                </c:pt>
                <c:pt idx="1">
                  <c:v>0.31459999999999999</c:v>
                </c:pt>
                <c:pt idx="2">
                  <c:v>0.50660000000000005</c:v>
                </c:pt>
                <c:pt idx="3">
                  <c:v>0.1275</c:v>
                </c:pt>
                <c:pt idx="4">
                  <c:v>3.2399999999999998E-2</c:v>
                </c:pt>
                <c:pt idx="5">
                  <c:v>6.6799999999999998E-2</c:v>
                </c:pt>
                <c:pt idx="6">
                  <c:v>0.37619999999999998</c:v>
                </c:pt>
                <c:pt idx="7">
                  <c:v>0.29580000000000001</c:v>
                </c:pt>
              </c:numCache>
            </c:numRef>
          </c:val>
        </c:ser>
        <c:ser>
          <c:idx val="4"/>
          <c:order val="4"/>
          <c:tx>
            <c:strRef>
              <c:f>'fig. 9'!$J$4</c:f>
              <c:strCache>
                <c:ptCount val="1"/>
                <c:pt idx="0">
                  <c:v>Price markup</c:v>
                </c:pt>
              </c:strCache>
            </c:strRef>
          </c:tx>
          <c:spPr>
            <a:pattFill prst="pct75"/>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9'!$J$16:$J$24</c:f>
              <c:numCache>
                <c:formatCode>General</c:formatCode>
                <c:ptCount val="9"/>
                <c:pt idx="0">
                  <c:v>0.14149999999999999</c:v>
                </c:pt>
                <c:pt idx="1">
                  <c:v>2.3699999999999999E-2</c:v>
                </c:pt>
                <c:pt idx="2">
                  <c:v>8.9499999999999996E-2</c:v>
                </c:pt>
                <c:pt idx="3">
                  <c:v>0.17849999999999999</c:v>
                </c:pt>
                <c:pt idx="4">
                  <c:v>0.1153</c:v>
                </c:pt>
                <c:pt idx="5">
                  <c:v>0.28199999999999997</c:v>
                </c:pt>
                <c:pt idx="6">
                  <c:v>0.12</c:v>
                </c:pt>
                <c:pt idx="7">
                  <c:v>0.15079999999999999</c:v>
                </c:pt>
              </c:numCache>
            </c:numRef>
          </c:val>
        </c:ser>
        <c:ser>
          <c:idx val="5"/>
          <c:order val="5"/>
          <c:tx>
            <c:strRef>
              <c:f>'fig. 9'!$K$4</c:f>
              <c:strCache>
                <c:ptCount val="1"/>
                <c:pt idx="0">
                  <c:v>Wage markup</c:v>
                </c:pt>
              </c:strCache>
            </c:strRef>
          </c:tx>
          <c:spPr>
            <a:pattFill prst="dkHorz"/>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9'!$K$16:$K$24</c:f>
              <c:numCache>
                <c:formatCode>General</c:formatCode>
                <c:ptCount val="9"/>
                <c:pt idx="0">
                  <c:v>0.26729999999999998</c:v>
                </c:pt>
                <c:pt idx="1">
                  <c:v>4.9399999999999999E-2</c:v>
                </c:pt>
                <c:pt idx="2">
                  <c:v>0.154</c:v>
                </c:pt>
                <c:pt idx="3">
                  <c:v>0.48680000000000001</c:v>
                </c:pt>
                <c:pt idx="4">
                  <c:v>0.45760000000000001</c:v>
                </c:pt>
                <c:pt idx="5">
                  <c:v>0.52370000000000005</c:v>
                </c:pt>
                <c:pt idx="6">
                  <c:v>0.19670000000000001</c:v>
                </c:pt>
                <c:pt idx="7">
                  <c:v>0.159</c:v>
                </c:pt>
              </c:numCache>
            </c:numRef>
          </c:val>
        </c:ser>
        <c:ser>
          <c:idx val="6"/>
          <c:order val="6"/>
          <c:tx>
            <c:strRef>
              <c:f>'fig. 9'!$L$4</c:f>
              <c:strCache>
                <c:ptCount val="1"/>
                <c:pt idx="0">
                  <c:v>Interest rate</c:v>
                </c:pt>
              </c:strCache>
            </c:strRef>
          </c:tx>
          <c:spPr>
            <a:pattFill prst="lgCheck"/>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9'!$L$16:$L$24</c:f>
              <c:numCache>
                <c:formatCode>General</c:formatCode>
                <c:ptCount val="9"/>
                <c:pt idx="0">
                  <c:v>8.2000000000000003E-2</c:v>
                </c:pt>
                <c:pt idx="1">
                  <c:v>0.37759999999999999</c:v>
                </c:pt>
                <c:pt idx="2">
                  <c:v>7.0199999999999999E-2</c:v>
                </c:pt>
                <c:pt idx="3">
                  <c:v>5.04E-2</c:v>
                </c:pt>
                <c:pt idx="4">
                  <c:v>5.0000000000000001E-4</c:v>
                </c:pt>
                <c:pt idx="5">
                  <c:v>3.2800000000000003E-2</c:v>
                </c:pt>
                <c:pt idx="6">
                  <c:v>0.1225</c:v>
                </c:pt>
                <c:pt idx="7">
                  <c:v>9.01E-2</c:v>
                </c:pt>
              </c:numCache>
            </c:numRef>
          </c:val>
        </c:ser>
        <c:ser>
          <c:idx val="7"/>
          <c:order val="7"/>
          <c:tx>
            <c:strRef>
              <c:f>'fig. 9'!$M$4</c:f>
              <c:strCache>
                <c:ptCount val="1"/>
                <c:pt idx="0">
                  <c:v>Inflation target</c:v>
                </c:pt>
              </c:strCache>
            </c:strRef>
          </c:tx>
          <c:spPr>
            <a:pattFill prst="lgConfetti"/>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9'!$M$16:$M$24</c:f>
              <c:numCache>
                <c:formatCode>General</c:formatCode>
                <c:ptCount val="9"/>
                <c:pt idx="0">
                  <c:v>0</c:v>
                </c:pt>
                <c:pt idx="1">
                  <c:v>0</c:v>
                </c:pt>
                <c:pt idx="2">
                  <c:v>0</c:v>
                </c:pt>
                <c:pt idx="3">
                  <c:v>0</c:v>
                </c:pt>
                <c:pt idx="4">
                  <c:v>0</c:v>
                </c:pt>
                <c:pt idx="5">
                  <c:v>0</c:v>
                </c:pt>
                <c:pt idx="6">
                  <c:v>0</c:v>
                </c:pt>
                <c:pt idx="7">
                  <c:v>0</c:v>
                </c:pt>
              </c:numCache>
            </c:numRef>
          </c:val>
        </c:ser>
        <c:ser>
          <c:idx val="8"/>
          <c:order val="8"/>
          <c:tx>
            <c:strRef>
              <c:f>'fig. 9'!$N$4</c:f>
              <c:strCache>
                <c:ptCount val="1"/>
                <c:pt idx="0">
                  <c:v>Risk aversion</c:v>
                </c:pt>
              </c:strCache>
            </c:strRef>
          </c:tx>
          <c:spPr>
            <a:pattFill prst="wdDnDiag"/>
          </c:spPr>
          <c:invertIfNegative val="0"/>
          <c:cat>
            <c:strRef>
              <c:f>'fig. 9'!$E$16:$E$24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9'!$N$16:$N$24</c:f>
              <c:numCache>
                <c:formatCode>General</c:formatCode>
                <c:ptCount val="9"/>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293663240"/>
        <c:axId val="293664024"/>
      </c:barChart>
      <c:catAx>
        <c:axId val="293663240"/>
        <c:scaling>
          <c:orientation val="minMax"/>
        </c:scaling>
        <c:delete val="0"/>
        <c:axPos val="b"/>
        <c:numFmt formatCode="General" sourceLinked="0"/>
        <c:majorTickMark val="out"/>
        <c:minorTickMark val="none"/>
        <c:tickLblPos val="nextTo"/>
        <c:txPr>
          <a:bodyPr/>
          <a:lstStyle/>
          <a:p>
            <a:pPr>
              <a:defRPr sz="1050">
                <a:latin typeface="Garamond" pitchFamily="18" charset="0"/>
              </a:defRPr>
            </a:pPr>
            <a:endParaRPr lang="en-US"/>
          </a:p>
        </c:txPr>
        <c:crossAx val="293664024"/>
        <c:crosses val="autoZero"/>
        <c:auto val="1"/>
        <c:lblAlgn val="ctr"/>
        <c:lblOffset val="100"/>
        <c:noMultiLvlLbl val="0"/>
      </c:catAx>
      <c:valAx>
        <c:axId val="293664024"/>
        <c:scaling>
          <c:orientation val="minMax"/>
        </c:scaling>
        <c:delete val="0"/>
        <c:axPos val="l"/>
        <c:majorGridlines/>
        <c:numFmt formatCode="0%" sourceLinked="1"/>
        <c:majorTickMark val="out"/>
        <c:minorTickMark val="none"/>
        <c:tickLblPos val="nextTo"/>
        <c:txPr>
          <a:bodyPr/>
          <a:lstStyle/>
          <a:p>
            <a:pPr>
              <a:defRPr sz="1050">
                <a:latin typeface="Garamond" pitchFamily="18" charset="0"/>
              </a:defRPr>
            </a:pPr>
            <a:endParaRPr lang="en-US"/>
          </a:p>
        </c:txPr>
        <c:crossAx val="293663240"/>
        <c:crosses val="autoZero"/>
        <c:crossBetween val="between"/>
      </c:valAx>
    </c:plotArea>
    <c:legend>
      <c:legendPos val="r"/>
      <c:layout>
        <c:manualLayout>
          <c:xMode val="edge"/>
          <c:yMode val="edge"/>
          <c:x val="0.83264238845144367"/>
          <c:y val="9.0222303607397927E-2"/>
          <c:w val="0.15857299868766428"/>
          <c:h val="0.70848052444148701"/>
        </c:manualLayout>
      </c:layout>
      <c:overlay val="0"/>
      <c:txPr>
        <a:bodyPr/>
        <a:lstStyle/>
        <a:p>
          <a:pPr>
            <a:defRPr sz="1100">
              <a:latin typeface="Garamond" pitchFamily="18" charset="0"/>
            </a:defRPr>
          </a:pPr>
          <a:endParaRPr lang="en-US"/>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userShapes r:id="rId1"/>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Garamond" pitchFamily="18" charset="0"/>
              </a:defRPr>
            </a:pPr>
            <a:r>
              <a:rPr lang="en-US" sz="1400">
                <a:latin typeface="Garamond" pitchFamily="18" charset="0"/>
              </a:rPr>
              <a:t>Benchmark model</a:t>
            </a:r>
          </a:p>
        </c:rich>
      </c:tx>
      <c:layout/>
      <c:overlay val="0"/>
    </c:title>
    <c:autoTitleDeleted val="0"/>
    <c:plotArea>
      <c:layout>
        <c:manualLayout>
          <c:layoutTarget val="inner"/>
          <c:xMode val="edge"/>
          <c:yMode val="edge"/>
          <c:x val="5.4370864110825833E-2"/>
          <c:y val="8.7761881877441369E-2"/>
          <c:w val="0.75183809055118311"/>
          <c:h val="0.64631744975540029"/>
        </c:manualLayout>
      </c:layout>
      <c:barChart>
        <c:barDir val="col"/>
        <c:grouping val="percentStacked"/>
        <c:varyColors val="0"/>
        <c:ser>
          <c:idx val="0"/>
          <c:order val="0"/>
          <c:tx>
            <c:strRef>
              <c:f>'fig. 8_JPT'!$F$4</c:f>
              <c:strCache>
                <c:ptCount val="1"/>
                <c:pt idx="0">
                  <c:v>Monetary policy</c:v>
                </c:pt>
              </c:strCache>
            </c:strRef>
          </c:tx>
          <c:spPr>
            <a:solidFill>
              <a:schemeClr val="tx1"/>
            </a:solidFill>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8_JPT'!$F$5:$F$13</c:f>
              <c:numCache>
                <c:formatCode>General</c:formatCode>
                <c:ptCount val="9"/>
                <c:pt idx="0">
                  <c:v>0.1071</c:v>
                </c:pt>
                <c:pt idx="1">
                  <c:v>9.3700000000000006E-2</c:v>
                </c:pt>
                <c:pt idx="2">
                  <c:v>1.1900000000000001E-2</c:v>
                </c:pt>
                <c:pt idx="3">
                  <c:v>0.18459999999999999</c:v>
                </c:pt>
                <c:pt idx="4">
                  <c:v>8.9999999999999998E-4</c:v>
                </c:pt>
                <c:pt idx="5">
                  <c:v>8.8999999999999999E-3</c:v>
                </c:pt>
                <c:pt idx="6">
                  <c:v>4.3700000000000003E-2</c:v>
                </c:pt>
                <c:pt idx="7">
                  <c:v>0.15590000000000001</c:v>
                </c:pt>
                <c:pt idx="8">
                  <c:v>1.8700000000000001E-2</c:v>
                </c:pt>
              </c:numCache>
            </c:numRef>
          </c:val>
        </c:ser>
        <c:ser>
          <c:idx val="1"/>
          <c:order val="1"/>
          <c:tx>
            <c:strRef>
              <c:f>'fig. 8_JPT'!$G$4</c:f>
              <c:strCache>
                <c:ptCount val="1"/>
                <c:pt idx="0">
                  <c:v>Neutral technology</c:v>
                </c:pt>
              </c:strCache>
            </c:strRef>
          </c:tx>
          <c:spPr>
            <a:pattFill prst="solidDmnd"/>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8_JPT'!$G$5:$G$13</c:f>
              <c:numCache>
                <c:formatCode>General</c:formatCode>
                <c:ptCount val="9"/>
                <c:pt idx="0">
                  <c:v>0.39750000000000002</c:v>
                </c:pt>
                <c:pt idx="1">
                  <c:v>0.33429999999999999</c:v>
                </c:pt>
                <c:pt idx="2">
                  <c:v>4.6800000000000001E-2</c:v>
                </c:pt>
                <c:pt idx="3">
                  <c:v>0.1066</c:v>
                </c:pt>
                <c:pt idx="4">
                  <c:v>0.62370000000000003</c:v>
                </c:pt>
                <c:pt idx="5">
                  <c:v>0.21840000000000001</c:v>
                </c:pt>
                <c:pt idx="6">
                  <c:v>0.21079999999999999</c:v>
                </c:pt>
                <c:pt idx="7">
                  <c:v>0.1032</c:v>
                </c:pt>
                <c:pt idx="8">
                  <c:v>0.14199999999999999</c:v>
                </c:pt>
              </c:numCache>
            </c:numRef>
          </c:val>
        </c:ser>
        <c:ser>
          <c:idx val="2"/>
          <c:order val="2"/>
          <c:tx>
            <c:strRef>
              <c:f>'fig. 8_JPT'!$H$4</c:f>
              <c:strCache>
                <c:ptCount val="1"/>
                <c:pt idx="0">
                  <c:v>Government spending</c:v>
                </c:pt>
              </c:strCache>
            </c:strRef>
          </c:tx>
          <c:spPr>
            <a:solidFill>
              <a:schemeClr val="bg1">
                <a:lumMod val="50000"/>
              </a:schemeClr>
            </a:solidFill>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8_JPT'!$H$5:$H$13</c:f>
              <c:numCache>
                <c:formatCode>General</c:formatCode>
                <c:ptCount val="9"/>
                <c:pt idx="0">
                  <c:v>1.6000000000000001E-3</c:v>
                </c:pt>
                <c:pt idx="1">
                  <c:v>1.8599999999999998E-2</c:v>
                </c:pt>
                <c:pt idx="2">
                  <c:v>1.1000000000000001E-3</c:v>
                </c:pt>
                <c:pt idx="3">
                  <c:v>1.6000000000000001E-3</c:v>
                </c:pt>
                <c:pt idx="4">
                  <c:v>2.9999999999999997E-4</c:v>
                </c:pt>
                <c:pt idx="5">
                  <c:v>4.0000000000000002E-4</c:v>
                </c:pt>
                <c:pt idx="6">
                  <c:v>8.9999999999999998E-4</c:v>
                </c:pt>
                <c:pt idx="7">
                  <c:v>1E-3</c:v>
                </c:pt>
                <c:pt idx="8">
                  <c:v>1.7600000000000001E-2</c:v>
                </c:pt>
              </c:numCache>
            </c:numRef>
          </c:val>
        </c:ser>
        <c:ser>
          <c:idx val="3"/>
          <c:order val="3"/>
          <c:tx>
            <c:strRef>
              <c:f>'fig. 8_JPT'!$I$4</c:f>
              <c:strCache>
                <c:ptCount val="1"/>
                <c:pt idx="0">
                  <c:v>Investment technology</c:v>
                </c:pt>
              </c:strCache>
            </c:strRef>
          </c:tx>
          <c:spPr>
            <a:pattFill prst="wdUpDiag"/>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8_JPT'!$I$5:$I$13</c:f>
              <c:numCache>
                <c:formatCode>General</c:formatCode>
                <c:ptCount val="9"/>
                <c:pt idx="0">
                  <c:v>1.4999999999999999E-2</c:v>
                </c:pt>
                <c:pt idx="1">
                  <c:v>8.9200000000000002E-2</c:v>
                </c:pt>
                <c:pt idx="2">
                  <c:v>0.89580000000000004</c:v>
                </c:pt>
                <c:pt idx="3">
                  <c:v>9.7000000000000003E-3</c:v>
                </c:pt>
                <c:pt idx="4">
                  <c:v>2E-3</c:v>
                </c:pt>
                <c:pt idx="5">
                  <c:v>6.7000000000000002E-3</c:v>
                </c:pt>
                <c:pt idx="6">
                  <c:v>1.38E-2</c:v>
                </c:pt>
                <c:pt idx="7">
                  <c:v>2.8799999999999999E-2</c:v>
                </c:pt>
                <c:pt idx="8">
                  <c:v>0.50880000000000003</c:v>
                </c:pt>
              </c:numCache>
            </c:numRef>
          </c:val>
        </c:ser>
        <c:ser>
          <c:idx val="4"/>
          <c:order val="4"/>
          <c:tx>
            <c:strRef>
              <c:f>'fig. 8_JPT'!$J$4</c:f>
              <c:strCache>
                <c:ptCount val="1"/>
                <c:pt idx="0">
                  <c:v>Price markup</c:v>
                </c:pt>
              </c:strCache>
            </c:strRef>
          </c:tx>
          <c:spPr>
            <a:pattFill prst="pct75"/>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8_JPT'!$J$5:$J$13</c:f>
              <c:numCache>
                <c:formatCode>General</c:formatCode>
                <c:ptCount val="9"/>
                <c:pt idx="0">
                  <c:v>1.83E-2</c:v>
                </c:pt>
                <c:pt idx="1">
                  <c:v>1.3899999999999999E-2</c:v>
                </c:pt>
                <c:pt idx="2">
                  <c:v>4.5999999999999999E-3</c:v>
                </c:pt>
                <c:pt idx="3">
                  <c:v>3.6600000000000001E-2</c:v>
                </c:pt>
                <c:pt idx="4">
                  <c:v>7.3400000000000007E-2</c:v>
                </c:pt>
                <c:pt idx="5">
                  <c:v>0.23330000000000001</c:v>
                </c:pt>
                <c:pt idx="6">
                  <c:v>3.1099999999999999E-2</c:v>
                </c:pt>
                <c:pt idx="7">
                  <c:v>5.4199999999999998E-2</c:v>
                </c:pt>
                <c:pt idx="8">
                  <c:v>8.9300000000000004E-2</c:v>
                </c:pt>
              </c:numCache>
            </c:numRef>
          </c:val>
        </c:ser>
        <c:ser>
          <c:idx val="5"/>
          <c:order val="5"/>
          <c:tx>
            <c:strRef>
              <c:f>'fig. 8_JPT'!$K$4</c:f>
              <c:strCache>
                <c:ptCount val="1"/>
                <c:pt idx="0">
                  <c:v>Wage markup</c:v>
                </c:pt>
              </c:strCache>
            </c:strRef>
          </c:tx>
          <c:spPr>
            <a:pattFill prst="dkHorz"/>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8_JPT'!$K$5:$K$13</c:f>
              <c:numCache>
                <c:formatCode>General</c:formatCode>
                <c:ptCount val="9"/>
                <c:pt idx="0">
                  <c:v>1.6400000000000001E-2</c:v>
                </c:pt>
                <c:pt idx="1">
                  <c:v>1.4E-2</c:v>
                </c:pt>
                <c:pt idx="2">
                  <c:v>2E-3</c:v>
                </c:pt>
                <c:pt idx="3">
                  <c:v>2.9499999999999998E-2</c:v>
                </c:pt>
                <c:pt idx="4">
                  <c:v>0.29089999999999999</c:v>
                </c:pt>
                <c:pt idx="5">
                  <c:v>6.8900000000000003E-2</c:v>
                </c:pt>
                <c:pt idx="6">
                  <c:v>2.5100000000000001E-2</c:v>
                </c:pt>
                <c:pt idx="7">
                  <c:v>3.0300000000000001E-2</c:v>
                </c:pt>
                <c:pt idx="8">
                  <c:v>0.15359999999999999</c:v>
                </c:pt>
              </c:numCache>
            </c:numRef>
          </c:val>
        </c:ser>
        <c:ser>
          <c:idx val="6"/>
          <c:order val="6"/>
          <c:tx>
            <c:strRef>
              <c:f>'fig. 8_JPT'!$L$4</c:f>
              <c:strCache>
                <c:ptCount val="1"/>
                <c:pt idx="0">
                  <c:v>Interest rate</c:v>
                </c:pt>
              </c:strCache>
            </c:strRef>
          </c:tx>
          <c:spPr>
            <a:pattFill prst="lgCheck"/>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8_JPT'!$L$5:$L$13</c:f>
              <c:numCache>
                <c:formatCode>General</c:formatCode>
                <c:ptCount val="9"/>
                <c:pt idx="0">
                  <c:v>0.17610000000000001</c:v>
                </c:pt>
                <c:pt idx="1">
                  <c:v>0.17649999999999999</c:v>
                </c:pt>
                <c:pt idx="2">
                  <c:v>5.9999999999999995E-4</c:v>
                </c:pt>
                <c:pt idx="3">
                  <c:v>0.15679999999999999</c:v>
                </c:pt>
                <c:pt idx="4">
                  <c:v>0</c:v>
                </c:pt>
                <c:pt idx="5">
                  <c:v>1E-4</c:v>
                </c:pt>
                <c:pt idx="6">
                  <c:v>7.0099999999999996E-2</c:v>
                </c:pt>
                <c:pt idx="7">
                  <c:v>0.1162</c:v>
                </c:pt>
                <c:pt idx="8">
                  <c:v>6.9900000000000004E-2</c:v>
                </c:pt>
              </c:numCache>
            </c:numRef>
          </c:val>
        </c:ser>
        <c:ser>
          <c:idx val="7"/>
          <c:order val="7"/>
          <c:tx>
            <c:strRef>
              <c:f>'fig. 8_JPT'!$M$4</c:f>
              <c:strCache>
                <c:ptCount val="1"/>
                <c:pt idx="0">
                  <c:v>Inflation target</c:v>
                </c:pt>
              </c:strCache>
            </c:strRef>
          </c:tx>
          <c:spPr>
            <a:pattFill prst="lgConfetti"/>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8_JPT'!$M$5:$M$13</c:f>
              <c:numCache>
                <c:formatCode>General</c:formatCode>
                <c:ptCount val="9"/>
                <c:pt idx="0">
                  <c:v>0.15709999999999999</c:v>
                </c:pt>
                <c:pt idx="1">
                  <c:v>0.1353</c:v>
                </c:pt>
                <c:pt idx="2">
                  <c:v>2.06E-2</c:v>
                </c:pt>
                <c:pt idx="3">
                  <c:v>0.30809999999999998</c:v>
                </c:pt>
                <c:pt idx="4">
                  <c:v>7.4999999999999997E-3</c:v>
                </c:pt>
                <c:pt idx="5">
                  <c:v>0.45760000000000001</c:v>
                </c:pt>
                <c:pt idx="6">
                  <c:v>0.50539999999999996</c:v>
                </c:pt>
                <c:pt idx="7">
                  <c:v>0.23419999999999999</c:v>
                </c:pt>
                <c:pt idx="8">
                  <c:v>0</c:v>
                </c:pt>
              </c:numCache>
            </c:numRef>
          </c:val>
        </c:ser>
        <c:ser>
          <c:idx val="8"/>
          <c:order val="8"/>
          <c:tx>
            <c:strRef>
              <c:f>'fig. 8_JPT'!$N$4</c:f>
              <c:strCache>
                <c:ptCount val="1"/>
                <c:pt idx="0">
                  <c:v>Risk aversion</c:v>
                </c:pt>
              </c:strCache>
            </c:strRef>
          </c:tx>
          <c:spPr>
            <a:pattFill prst="wdDnDiag"/>
          </c:spPr>
          <c:invertIfNegative val="0"/>
          <c:cat>
            <c:strRef>
              <c:f>'fig. 8_JPT'!$E$5:$E$13</c:f>
              <c:strCache>
                <c:ptCount val="9"/>
                <c:pt idx="0">
                  <c:v>Output growth</c:v>
                </c:pt>
                <c:pt idx="1">
                  <c:v>Consumption growth</c:v>
                </c:pt>
                <c:pt idx="2">
                  <c:v>Investment growth</c:v>
                </c:pt>
                <c:pt idx="3">
                  <c:v>Hours</c:v>
                </c:pt>
                <c:pt idx="4">
                  <c:v>Wage inflation</c:v>
                </c:pt>
                <c:pt idx="5">
                  <c:v>Price inflation</c:v>
                </c:pt>
                <c:pt idx="6">
                  <c:v>Nominal interest rate</c:v>
                </c:pt>
                <c:pt idx="7">
                  <c:v>Term spread</c:v>
                </c:pt>
                <c:pt idx="8">
                  <c:v>Inv. growth (JPT model)</c:v>
                </c:pt>
              </c:strCache>
            </c:strRef>
          </c:cat>
          <c:val>
            <c:numRef>
              <c:f>'fig. 8_JPT'!$N$5:$N$13</c:f>
              <c:numCache>
                <c:formatCode>General</c:formatCode>
                <c:ptCount val="9"/>
                <c:pt idx="0">
                  <c:v>0.111</c:v>
                </c:pt>
                <c:pt idx="1">
                  <c:v>0.1245</c:v>
                </c:pt>
                <c:pt idx="2">
                  <c:v>1.67E-2</c:v>
                </c:pt>
                <c:pt idx="3">
                  <c:v>0.16650000000000001</c:v>
                </c:pt>
                <c:pt idx="4">
                  <c:v>1.1999999999999999E-3</c:v>
                </c:pt>
                <c:pt idx="5">
                  <c:v>5.7000000000000002E-3</c:v>
                </c:pt>
                <c:pt idx="6">
                  <c:v>9.9099999999999994E-2</c:v>
                </c:pt>
                <c:pt idx="7">
                  <c:v>0.27610000000000001</c:v>
                </c:pt>
                <c:pt idx="8">
                  <c:v>0</c:v>
                </c:pt>
              </c:numCache>
            </c:numRef>
          </c:val>
        </c:ser>
        <c:dLbls>
          <c:showLegendKey val="0"/>
          <c:showVal val="0"/>
          <c:showCatName val="0"/>
          <c:showSerName val="0"/>
          <c:showPercent val="0"/>
          <c:showBubbleSize val="0"/>
        </c:dLbls>
        <c:gapWidth val="150"/>
        <c:overlap val="100"/>
        <c:axId val="293663632"/>
        <c:axId val="293665592"/>
      </c:barChart>
      <c:catAx>
        <c:axId val="293663632"/>
        <c:scaling>
          <c:orientation val="minMax"/>
        </c:scaling>
        <c:delete val="0"/>
        <c:axPos val="b"/>
        <c:numFmt formatCode="General" sourceLinked="0"/>
        <c:majorTickMark val="out"/>
        <c:minorTickMark val="none"/>
        <c:tickLblPos val="nextTo"/>
        <c:txPr>
          <a:bodyPr/>
          <a:lstStyle/>
          <a:p>
            <a:pPr>
              <a:defRPr sz="1050">
                <a:latin typeface="Garamond" pitchFamily="18" charset="0"/>
              </a:defRPr>
            </a:pPr>
            <a:endParaRPr lang="en-US"/>
          </a:p>
        </c:txPr>
        <c:crossAx val="293665592"/>
        <c:crosses val="autoZero"/>
        <c:auto val="1"/>
        <c:lblAlgn val="ctr"/>
        <c:lblOffset val="100"/>
        <c:noMultiLvlLbl val="0"/>
      </c:catAx>
      <c:valAx>
        <c:axId val="293665592"/>
        <c:scaling>
          <c:orientation val="minMax"/>
        </c:scaling>
        <c:delete val="0"/>
        <c:axPos val="l"/>
        <c:majorGridlines/>
        <c:numFmt formatCode="0%" sourceLinked="1"/>
        <c:majorTickMark val="out"/>
        <c:minorTickMark val="none"/>
        <c:tickLblPos val="nextTo"/>
        <c:txPr>
          <a:bodyPr/>
          <a:lstStyle/>
          <a:p>
            <a:pPr>
              <a:defRPr sz="1050">
                <a:latin typeface="Garamond" pitchFamily="18" charset="0"/>
              </a:defRPr>
            </a:pPr>
            <a:endParaRPr lang="en-US"/>
          </a:p>
        </c:txPr>
        <c:crossAx val="293663632"/>
        <c:crosses val="autoZero"/>
        <c:crossBetween val="between"/>
      </c:valAx>
    </c:plotArea>
    <c:legend>
      <c:legendPos val="r"/>
      <c:layout>
        <c:manualLayout>
          <c:xMode val="edge"/>
          <c:yMode val="edge"/>
          <c:x val="0.83264238845144367"/>
          <c:y val="9.0222303607397927E-2"/>
          <c:w val="0.15857299868766428"/>
          <c:h val="0.70848052444148701"/>
        </c:manualLayout>
      </c:layout>
      <c:overlay val="0"/>
      <c:txPr>
        <a:bodyPr/>
        <a:lstStyle/>
        <a:p>
          <a:pPr>
            <a:defRPr sz="1100">
              <a:latin typeface="Garamond" pitchFamily="18" charset="0"/>
            </a:defRPr>
          </a:pPr>
          <a:endParaRPr lang="en-US"/>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Real wage growth</a:t>
            </a:r>
          </a:p>
        </c:rich>
      </c:tx>
      <c:layout/>
      <c:overlay val="1"/>
    </c:title>
    <c:autoTitleDeleted val="0"/>
    <c:plotArea>
      <c:layout/>
      <c:lineChart>
        <c:grouping val="standard"/>
        <c:varyColors val="0"/>
        <c:ser>
          <c:idx val="0"/>
          <c:order val="0"/>
          <c:spPr>
            <a:ln w="19050">
              <a:solidFill>
                <a:schemeClr val="tx1"/>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1'!$I$2:$I$89</c:f>
              <c:numCache>
                <c:formatCode>General</c:formatCode>
                <c:ptCount val="88"/>
                <c:pt idx="0">
                  <c:v>0.1331</c:v>
                </c:pt>
                <c:pt idx="1">
                  <c:v>0.1079</c:v>
                </c:pt>
                <c:pt idx="2">
                  <c:v>-0.47589999999999999</c:v>
                </c:pt>
                <c:pt idx="3">
                  <c:v>0.3624</c:v>
                </c:pt>
                <c:pt idx="4">
                  <c:v>1.8800000000000001E-2</c:v>
                </c:pt>
                <c:pt idx="5">
                  <c:v>8.3400000000000002E-2</c:v>
                </c:pt>
                <c:pt idx="6">
                  <c:v>0.55500000000000005</c:v>
                </c:pt>
                <c:pt idx="7">
                  <c:v>0.1709</c:v>
                </c:pt>
                <c:pt idx="8">
                  <c:v>9.3600000000000003E-2</c:v>
                </c:pt>
                <c:pt idx="9">
                  <c:v>0.26519999999999999</c:v>
                </c:pt>
                <c:pt idx="10">
                  <c:v>0.91379999999999995</c:v>
                </c:pt>
                <c:pt idx="11">
                  <c:v>1.1319999999999999</c:v>
                </c:pt>
                <c:pt idx="12">
                  <c:v>0.83279999999999998</c:v>
                </c:pt>
                <c:pt idx="13">
                  <c:v>0.36049999999999999</c:v>
                </c:pt>
                <c:pt idx="14">
                  <c:v>0.33460000000000001</c:v>
                </c:pt>
                <c:pt idx="15">
                  <c:v>0.94389999999999996</c:v>
                </c:pt>
                <c:pt idx="16">
                  <c:v>-0.61299999999999999</c:v>
                </c:pt>
                <c:pt idx="17">
                  <c:v>0.42059999999999997</c:v>
                </c:pt>
                <c:pt idx="18">
                  <c:v>0.2697</c:v>
                </c:pt>
                <c:pt idx="19">
                  <c:v>0.55740000000000001</c:v>
                </c:pt>
                <c:pt idx="20">
                  <c:v>0.74360000000000004</c:v>
                </c:pt>
                <c:pt idx="21">
                  <c:v>0.1474</c:v>
                </c:pt>
                <c:pt idx="22">
                  <c:v>-3.3700000000000001E-2</c:v>
                </c:pt>
                <c:pt idx="23">
                  <c:v>-0.1885</c:v>
                </c:pt>
                <c:pt idx="24">
                  <c:v>-0.71409999999999996</c:v>
                </c:pt>
                <c:pt idx="25">
                  <c:v>-0.70579999999999998</c:v>
                </c:pt>
                <c:pt idx="26">
                  <c:v>8.5300000000000001E-2</c:v>
                </c:pt>
                <c:pt idx="27">
                  <c:v>0.64080000000000004</c:v>
                </c:pt>
                <c:pt idx="28">
                  <c:v>0.69230000000000003</c:v>
                </c:pt>
                <c:pt idx="29">
                  <c:v>0.95620000000000005</c:v>
                </c:pt>
                <c:pt idx="30">
                  <c:v>0.627</c:v>
                </c:pt>
                <c:pt idx="31">
                  <c:v>8.2000000000000003E-2</c:v>
                </c:pt>
                <c:pt idx="32">
                  <c:v>-0.34339999999999998</c:v>
                </c:pt>
                <c:pt idx="33">
                  <c:v>1.2029000000000001</c:v>
                </c:pt>
                <c:pt idx="34">
                  <c:v>0.3906</c:v>
                </c:pt>
                <c:pt idx="35">
                  <c:v>0.57220000000000004</c:v>
                </c:pt>
                <c:pt idx="36">
                  <c:v>1.2282999999999999</c:v>
                </c:pt>
                <c:pt idx="37">
                  <c:v>0.26250000000000001</c:v>
                </c:pt>
                <c:pt idx="38">
                  <c:v>1.0546</c:v>
                </c:pt>
                <c:pt idx="39">
                  <c:v>-0.1371</c:v>
                </c:pt>
                <c:pt idx="40">
                  <c:v>-0.61250000000000004</c:v>
                </c:pt>
                <c:pt idx="41">
                  <c:v>-0.1767</c:v>
                </c:pt>
                <c:pt idx="42">
                  <c:v>-2.7199999999999998E-2</c:v>
                </c:pt>
                <c:pt idx="43">
                  <c:v>-0.121</c:v>
                </c:pt>
                <c:pt idx="44">
                  <c:v>0.4924</c:v>
                </c:pt>
                <c:pt idx="45">
                  <c:v>-0.63970000000000005</c:v>
                </c:pt>
                <c:pt idx="46">
                  <c:v>-0.66180000000000005</c:v>
                </c:pt>
                <c:pt idx="47">
                  <c:v>8.6699999999999999E-2</c:v>
                </c:pt>
                <c:pt idx="48">
                  <c:v>0.1196</c:v>
                </c:pt>
                <c:pt idx="49">
                  <c:v>0.20130000000000001</c:v>
                </c:pt>
                <c:pt idx="50">
                  <c:v>0.191</c:v>
                </c:pt>
                <c:pt idx="51">
                  <c:v>0.4073</c:v>
                </c:pt>
                <c:pt idx="52">
                  <c:v>0.38950000000000001</c:v>
                </c:pt>
                <c:pt idx="53">
                  <c:v>0.61409999999999998</c:v>
                </c:pt>
                <c:pt idx="54">
                  <c:v>0.26350000000000001</c:v>
                </c:pt>
                <c:pt idx="55">
                  <c:v>8.0000000000000004E-4</c:v>
                </c:pt>
                <c:pt idx="56">
                  <c:v>7.0300000000000001E-2</c:v>
                </c:pt>
                <c:pt idx="57">
                  <c:v>0.43519999999999998</c:v>
                </c:pt>
                <c:pt idx="58">
                  <c:v>0.71909999999999996</c:v>
                </c:pt>
                <c:pt idx="59">
                  <c:v>1.3784000000000001</c:v>
                </c:pt>
                <c:pt idx="60">
                  <c:v>1.6279999999999999</c:v>
                </c:pt>
                <c:pt idx="61">
                  <c:v>1.1697</c:v>
                </c:pt>
                <c:pt idx="62">
                  <c:v>1.2895000000000001</c:v>
                </c:pt>
                <c:pt idx="63">
                  <c:v>0.22159999999999999</c:v>
                </c:pt>
                <c:pt idx="64">
                  <c:v>1.4498</c:v>
                </c:pt>
                <c:pt idx="65">
                  <c:v>-3.7699999999999997E-2</c:v>
                </c:pt>
                <c:pt idx="66">
                  <c:v>0.53500000000000003</c:v>
                </c:pt>
                <c:pt idx="67">
                  <c:v>1.5542</c:v>
                </c:pt>
                <c:pt idx="68">
                  <c:v>2.6436000000000002</c:v>
                </c:pt>
                <c:pt idx="69">
                  <c:v>-0.2253</c:v>
                </c:pt>
                <c:pt idx="70">
                  <c:v>1.4990000000000001</c:v>
                </c:pt>
                <c:pt idx="71">
                  <c:v>0.12520000000000001</c:v>
                </c:pt>
                <c:pt idx="72">
                  <c:v>0.83020000000000005</c:v>
                </c:pt>
                <c:pt idx="73">
                  <c:v>-0.18290000000000001</c:v>
                </c:pt>
                <c:pt idx="74">
                  <c:v>0.1532</c:v>
                </c:pt>
                <c:pt idx="75">
                  <c:v>0.30759999999999998</c:v>
                </c:pt>
                <c:pt idx="76">
                  <c:v>1.1536</c:v>
                </c:pt>
                <c:pt idx="77">
                  <c:v>0.67210000000000003</c:v>
                </c:pt>
                <c:pt idx="78">
                  <c:v>0.1221</c:v>
                </c:pt>
                <c:pt idx="79">
                  <c:v>-0.57399999999999995</c:v>
                </c:pt>
                <c:pt idx="80">
                  <c:v>0.60250000000000004</c:v>
                </c:pt>
                <c:pt idx="81">
                  <c:v>1.2831999999999999</c:v>
                </c:pt>
                <c:pt idx="82">
                  <c:v>0.80349999999999999</c:v>
                </c:pt>
                <c:pt idx="83">
                  <c:v>0.30209999999999998</c:v>
                </c:pt>
                <c:pt idx="84">
                  <c:v>-0.93440000000000001</c:v>
                </c:pt>
                <c:pt idx="85">
                  <c:v>0.2964</c:v>
                </c:pt>
                <c:pt idx="86">
                  <c:v>0.76400000000000001</c:v>
                </c:pt>
                <c:pt idx="87">
                  <c:v>0.49959999999999999</c:v>
                </c:pt>
              </c:numCache>
            </c:numRef>
          </c:val>
          <c:smooth val="0"/>
        </c:ser>
        <c:dLbls>
          <c:showLegendKey val="0"/>
          <c:showVal val="0"/>
          <c:showCatName val="0"/>
          <c:showSerName val="0"/>
          <c:showPercent val="0"/>
          <c:showBubbleSize val="0"/>
        </c:dLbls>
        <c:smooth val="0"/>
        <c:axId val="242958888"/>
        <c:axId val="242959280"/>
      </c:lineChart>
      <c:catAx>
        <c:axId val="242958888"/>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2959280"/>
        <c:crosses val="autoZero"/>
        <c:auto val="1"/>
        <c:lblAlgn val="ctr"/>
        <c:lblOffset val="100"/>
        <c:tickLblSkip val="20"/>
        <c:tickMarkSkip val="4"/>
        <c:noMultiLvlLbl val="0"/>
      </c:catAx>
      <c:valAx>
        <c:axId val="242959280"/>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2958888"/>
        <c:crosses val="autoZero"/>
        <c:crossBetween val="between"/>
      </c:valAx>
      <c:spPr>
        <a:noFill/>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Garamond" pitchFamily="18" charset="0"/>
              </a:defRPr>
            </a:pPr>
            <a:r>
              <a:rPr lang="en-US" sz="1400">
                <a:latin typeface="Garamond" pitchFamily="18" charset="0"/>
              </a:rPr>
              <a:t>Benchmark model</a:t>
            </a:r>
          </a:p>
        </c:rich>
      </c:tx>
      <c:layout/>
      <c:overlay val="0"/>
    </c:title>
    <c:autoTitleDeleted val="0"/>
    <c:plotArea>
      <c:layout>
        <c:manualLayout>
          <c:layoutTarget val="inner"/>
          <c:xMode val="edge"/>
          <c:yMode val="edge"/>
          <c:x val="5.4370864110825833E-2"/>
          <c:y val="8.7761881877441369E-2"/>
          <c:w val="0.75183809055118311"/>
          <c:h val="0.64631744975540029"/>
        </c:manualLayout>
      </c:layout>
      <c:barChart>
        <c:barDir val="col"/>
        <c:grouping val="percentStacked"/>
        <c:varyColors val="0"/>
        <c:ser>
          <c:idx val="0"/>
          <c:order val="0"/>
          <c:tx>
            <c:strRef>
              <c:f>'fig. 8_JPT'!$F$4</c:f>
              <c:strCache>
                <c:ptCount val="1"/>
                <c:pt idx="0">
                  <c:v>Monetary policy</c:v>
                </c:pt>
              </c:strCache>
            </c:strRef>
          </c:tx>
          <c:spPr>
            <a:solidFill>
              <a:schemeClr val="tx1"/>
            </a:solidFill>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8_JPT'!$F$16:$F$24</c:f>
              <c:numCache>
                <c:formatCode>General</c:formatCode>
                <c:ptCount val="9"/>
                <c:pt idx="0">
                  <c:v>0.1202</c:v>
                </c:pt>
                <c:pt idx="1">
                  <c:v>8.3099999999999993E-2</c:v>
                </c:pt>
                <c:pt idx="2">
                  <c:v>5.1000000000000004E-3</c:v>
                </c:pt>
                <c:pt idx="3">
                  <c:v>0.1701</c:v>
                </c:pt>
                <c:pt idx="4">
                  <c:v>0</c:v>
                </c:pt>
                <c:pt idx="5">
                  <c:v>0</c:v>
                </c:pt>
                <c:pt idx="6">
                  <c:v>0.1421</c:v>
                </c:pt>
                <c:pt idx="7">
                  <c:v>0.28050000000000003</c:v>
                </c:pt>
              </c:numCache>
            </c:numRef>
          </c:val>
        </c:ser>
        <c:ser>
          <c:idx val="1"/>
          <c:order val="1"/>
          <c:tx>
            <c:strRef>
              <c:f>'fig. 8_JPT'!$G$4</c:f>
              <c:strCache>
                <c:ptCount val="1"/>
                <c:pt idx="0">
                  <c:v>Neutral technology</c:v>
                </c:pt>
              </c:strCache>
            </c:strRef>
          </c:tx>
          <c:spPr>
            <a:pattFill prst="solidDmnd"/>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8_JPT'!$G$16:$G$24</c:f>
              <c:numCache>
                <c:formatCode>General</c:formatCode>
                <c:ptCount val="9"/>
                <c:pt idx="0">
                  <c:v>0.3488</c:v>
                </c:pt>
                <c:pt idx="1">
                  <c:v>0.24959999999999999</c:v>
                </c:pt>
                <c:pt idx="2">
                  <c:v>7.0000000000000001E-3</c:v>
                </c:pt>
                <c:pt idx="3">
                  <c:v>2.4799999999999999E-2</c:v>
                </c:pt>
                <c:pt idx="4">
                  <c:v>0.16489999999999999</c:v>
                </c:pt>
                <c:pt idx="5">
                  <c:v>1.0800000000000001E-2</c:v>
                </c:pt>
                <c:pt idx="6">
                  <c:v>2.5000000000000001E-2</c:v>
                </c:pt>
                <c:pt idx="7">
                  <c:v>1.6E-2</c:v>
                </c:pt>
              </c:numCache>
            </c:numRef>
          </c:val>
        </c:ser>
        <c:ser>
          <c:idx val="2"/>
          <c:order val="2"/>
          <c:tx>
            <c:strRef>
              <c:f>'fig. 8_JPT'!$H$4</c:f>
              <c:strCache>
                <c:ptCount val="1"/>
                <c:pt idx="0">
                  <c:v>Government spending</c:v>
                </c:pt>
              </c:strCache>
            </c:strRef>
          </c:tx>
          <c:spPr>
            <a:solidFill>
              <a:schemeClr val="bg1">
                <a:lumMod val="50000"/>
              </a:schemeClr>
            </a:solidFill>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8_JPT'!$H$16:$H$24</c:f>
              <c:numCache>
                <c:formatCode>General</c:formatCode>
                <c:ptCount val="9"/>
                <c:pt idx="0">
                  <c:v>9.9000000000000008E-3</c:v>
                </c:pt>
                <c:pt idx="1">
                  <c:v>4.7899999999999998E-2</c:v>
                </c:pt>
                <c:pt idx="2">
                  <c:v>8.9999999999999998E-4</c:v>
                </c:pt>
                <c:pt idx="3">
                  <c:v>1.06E-2</c:v>
                </c:pt>
                <c:pt idx="4">
                  <c:v>0</c:v>
                </c:pt>
                <c:pt idx="5">
                  <c:v>0</c:v>
                </c:pt>
                <c:pt idx="6">
                  <c:v>1.04E-2</c:v>
                </c:pt>
                <c:pt idx="7">
                  <c:v>5.8999999999999999E-3</c:v>
                </c:pt>
              </c:numCache>
            </c:numRef>
          </c:val>
        </c:ser>
        <c:ser>
          <c:idx val="3"/>
          <c:order val="3"/>
          <c:tx>
            <c:strRef>
              <c:f>'fig. 8_JPT'!$I$4</c:f>
              <c:strCache>
                <c:ptCount val="1"/>
                <c:pt idx="0">
                  <c:v>Investment technology</c:v>
                </c:pt>
              </c:strCache>
            </c:strRef>
          </c:tx>
          <c:spPr>
            <a:pattFill prst="wdUpDiag"/>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8_JPT'!$I$16:$I$24</c:f>
              <c:numCache>
                <c:formatCode>General</c:formatCode>
                <c:ptCount val="9"/>
                <c:pt idx="0">
                  <c:v>5.9200000000000003E-2</c:v>
                </c:pt>
                <c:pt idx="1">
                  <c:v>0.21510000000000001</c:v>
                </c:pt>
                <c:pt idx="2">
                  <c:v>0.91910000000000003</c:v>
                </c:pt>
                <c:pt idx="3">
                  <c:v>8.1299999999999997E-2</c:v>
                </c:pt>
                <c:pt idx="4">
                  <c:v>2.0000000000000001E-4</c:v>
                </c:pt>
                <c:pt idx="5">
                  <c:v>8.0000000000000004E-4</c:v>
                </c:pt>
                <c:pt idx="6">
                  <c:v>0.13930000000000001</c:v>
                </c:pt>
                <c:pt idx="7">
                  <c:v>0.14119999999999999</c:v>
                </c:pt>
              </c:numCache>
            </c:numRef>
          </c:val>
        </c:ser>
        <c:ser>
          <c:idx val="4"/>
          <c:order val="4"/>
          <c:tx>
            <c:strRef>
              <c:f>'fig. 8_JPT'!$J$4</c:f>
              <c:strCache>
                <c:ptCount val="1"/>
                <c:pt idx="0">
                  <c:v>Price markup</c:v>
                </c:pt>
              </c:strCache>
            </c:strRef>
          </c:tx>
          <c:spPr>
            <a:pattFill prst="pct75"/>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8_JPT'!$J$16:$J$24</c:f>
              <c:numCache>
                <c:formatCode>General</c:formatCode>
                <c:ptCount val="9"/>
                <c:pt idx="0">
                  <c:v>7.7499999999999999E-2</c:v>
                </c:pt>
                <c:pt idx="1">
                  <c:v>1.7899999999999999E-2</c:v>
                </c:pt>
                <c:pt idx="2">
                  <c:v>3.9199999999999999E-2</c:v>
                </c:pt>
                <c:pt idx="3">
                  <c:v>0.224</c:v>
                </c:pt>
                <c:pt idx="4">
                  <c:v>9.4E-2</c:v>
                </c:pt>
                <c:pt idx="5">
                  <c:v>0.86970000000000003</c:v>
                </c:pt>
                <c:pt idx="6">
                  <c:v>0.21129999999999999</c:v>
                </c:pt>
                <c:pt idx="7">
                  <c:v>0.1782</c:v>
                </c:pt>
              </c:numCache>
            </c:numRef>
          </c:val>
        </c:ser>
        <c:ser>
          <c:idx val="5"/>
          <c:order val="5"/>
          <c:tx>
            <c:strRef>
              <c:f>'fig. 8_JPT'!$K$4</c:f>
              <c:strCache>
                <c:ptCount val="1"/>
                <c:pt idx="0">
                  <c:v>Wage markup</c:v>
                </c:pt>
              </c:strCache>
            </c:strRef>
          </c:tx>
          <c:spPr>
            <a:pattFill prst="dkHorz"/>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8_JPT'!$K$16:$K$24</c:f>
              <c:numCache>
                <c:formatCode>General</c:formatCode>
                <c:ptCount val="9"/>
                <c:pt idx="0">
                  <c:v>8.0999999999999996E-3</c:v>
                </c:pt>
                <c:pt idx="1">
                  <c:v>2.4299999999999999E-2</c:v>
                </c:pt>
                <c:pt idx="2">
                  <c:v>1.55E-2</c:v>
                </c:pt>
                <c:pt idx="3">
                  <c:v>3.1E-2</c:v>
                </c:pt>
                <c:pt idx="4">
                  <c:v>0.7409</c:v>
                </c:pt>
                <c:pt idx="5">
                  <c:v>0.1186</c:v>
                </c:pt>
                <c:pt idx="6">
                  <c:v>2.6100000000000002E-2</c:v>
                </c:pt>
                <c:pt idx="7">
                  <c:v>1.84E-2</c:v>
                </c:pt>
              </c:numCache>
            </c:numRef>
          </c:val>
        </c:ser>
        <c:ser>
          <c:idx val="6"/>
          <c:order val="6"/>
          <c:tx>
            <c:strRef>
              <c:f>'fig. 8_JPT'!$L$4</c:f>
              <c:strCache>
                <c:ptCount val="1"/>
                <c:pt idx="0">
                  <c:v>Interest rate</c:v>
                </c:pt>
              </c:strCache>
            </c:strRef>
          </c:tx>
          <c:spPr>
            <a:pattFill prst="lgCheck"/>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8_JPT'!$L$16:$L$24</c:f>
              <c:numCache>
                <c:formatCode>General</c:formatCode>
                <c:ptCount val="9"/>
                <c:pt idx="0">
                  <c:v>0.37619999999999998</c:v>
                </c:pt>
                <c:pt idx="1">
                  <c:v>0.36209999999999998</c:v>
                </c:pt>
                <c:pt idx="2">
                  <c:v>1.32E-2</c:v>
                </c:pt>
                <c:pt idx="3">
                  <c:v>0.4582</c:v>
                </c:pt>
                <c:pt idx="4">
                  <c:v>0</c:v>
                </c:pt>
                <c:pt idx="5">
                  <c:v>1E-4</c:v>
                </c:pt>
                <c:pt idx="6">
                  <c:v>0.44569999999999999</c:v>
                </c:pt>
                <c:pt idx="7">
                  <c:v>0.35980000000000001</c:v>
                </c:pt>
              </c:numCache>
            </c:numRef>
          </c:val>
        </c:ser>
        <c:ser>
          <c:idx val="7"/>
          <c:order val="7"/>
          <c:tx>
            <c:strRef>
              <c:f>'fig. 8_JPT'!$M$4</c:f>
              <c:strCache>
                <c:ptCount val="1"/>
                <c:pt idx="0">
                  <c:v>Inflation target</c:v>
                </c:pt>
              </c:strCache>
            </c:strRef>
          </c:tx>
          <c:spPr>
            <a:pattFill prst="lgConfetti"/>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8_JPT'!$M$16:$M$24</c:f>
              <c:numCache>
                <c:formatCode>General</c:formatCode>
                <c:ptCount val="9"/>
                <c:pt idx="0">
                  <c:v>0</c:v>
                </c:pt>
                <c:pt idx="1">
                  <c:v>0</c:v>
                </c:pt>
                <c:pt idx="2">
                  <c:v>0</c:v>
                </c:pt>
                <c:pt idx="3">
                  <c:v>0</c:v>
                </c:pt>
                <c:pt idx="4">
                  <c:v>0</c:v>
                </c:pt>
                <c:pt idx="5">
                  <c:v>0</c:v>
                </c:pt>
                <c:pt idx="6">
                  <c:v>0</c:v>
                </c:pt>
                <c:pt idx="7">
                  <c:v>0</c:v>
                </c:pt>
              </c:numCache>
            </c:numRef>
          </c:val>
        </c:ser>
        <c:ser>
          <c:idx val="8"/>
          <c:order val="8"/>
          <c:tx>
            <c:strRef>
              <c:f>'fig. 8_JPT'!$N$4</c:f>
              <c:strCache>
                <c:ptCount val="1"/>
                <c:pt idx="0">
                  <c:v>Risk aversion</c:v>
                </c:pt>
              </c:strCache>
            </c:strRef>
          </c:tx>
          <c:spPr>
            <a:pattFill prst="wdDnDiag"/>
          </c:spPr>
          <c:invertIfNegative val="0"/>
          <c:cat>
            <c:strRef>
              <c:f>'fig. 8_JPT'!$E$16:$E$24</c:f>
              <c:strCache>
                <c:ptCount val="8"/>
                <c:pt idx="0">
                  <c:v>Output growth</c:v>
                </c:pt>
                <c:pt idx="1">
                  <c:v>Consumption growth</c:v>
                </c:pt>
                <c:pt idx="2">
                  <c:v>Investment growth</c:v>
                </c:pt>
                <c:pt idx="3">
                  <c:v>Hours</c:v>
                </c:pt>
                <c:pt idx="4">
                  <c:v>Wage inflation</c:v>
                </c:pt>
                <c:pt idx="5">
                  <c:v>Price inflation</c:v>
                </c:pt>
                <c:pt idx="6">
                  <c:v>Nominal interest rate</c:v>
                </c:pt>
                <c:pt idx="7">
                  <c:v>Term spread</c:v>
                </c:pt>
              </c:strCache>
            </c:strRef>
          </c:cat>
          <c:val>
            <c:numRef>
              <c:f>'fig. 8_JPT'!$N$16:$N$24</c:f>
              <c:numCache>
                <c:formatCode>General</c:formatCode>
                <c:ptCount val="9"/>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293947936"/>
        <c:axId val="293948328"/>
      </c:barChart>
      <c:catAx>
        <c:axId val="293947936"/>
        <c:scaling>
          <c:orientation val="minMax"/>
        </c:scaling>
        <c:delete val="0"/>
        <c:axPos val="b"/>
        <c:numFmt formatCode="General" sourceLinked="0"/>
        <c:majorTickMark val="out"/>
        <c:minorTickMark val="none"/>
        <c:tickLblPos val="nextTo"/>
        <c:txPr>
          <a:bodyPr/>
          <a:lstStyle/>
          <a:p>
            <a:pPr>
              <a:defRPr sz="1050">
                <a:latin typeface="Garamond" pitchFamily="18" charset="0"/>
              </a:defRPr>
            </a:pPr>
            <a:endParaRPr lang="en-US"/>
          </a:p>
        </c:txPr>
        <c:crossAx val="293948328"/>
        <c:crosses val="autoZero"/>
        <c:auto val="1"/>
        <c:lblAlgn val="ctr"/>
        <c:lblOffset val="100"/>
        <c:noMultiLvlLbl val="0"/>
      </c:catAx>
      <c:valAx>
        <c:axId val="293948328"/>
        <c:scaling>
          <c:orientation val="minMax"/>
        </c:scaling>
        <c:delete val="0"/>
        <c:axPos val="l"/>
        <c:majorGridlines/>
        <c:numFmt formatCode="0%" sourceLinked="1"/>
        <c:majorTickMark val="out"/>
        <c:minorTickMark val="none"/>
        <c:tickLblPos val="nextTo"/>
        <c:txPr>
          <a:bodyPr/>
          <a:lstStyle/>
          <a:p>
            <a:pPr>
              <a:defRPr sz="1050">
                <a:latin typeface="Garamond" pitchFamily="18" charset="0"/>
              </a:defRPr>
            </a:pPr>
            <a:endParaRPr lang="en-US"/>
          </a:p>
        </c:txPr>
        <c:crossAx val="293947936"/>
        <c:crosses val="autoZero"/>
        <c:crossBetween val="between"/>
      </c:valAx>
    </c:plotArea>
    <c:legend>
      <c:legendPos val="r"/>
      <c:layout>
        <c:manualLayout>
          <c:xMode val="edge"/>
          <c:yMode val="edge"/>
          <c:x val="0.83264238845144367"/>
          <c:y val="9.0222303607397927E-2"/>
          <c:w val="0.15857299868766428"/>
          <c:h val="0.70848052444148701"/>
        </c:manualLayout>
      </c:layout>
      <c:overlay val="0"/>
      <c:txPr>
        <a:bodyPr/>
        <a:lstStyle/>
        <a:p>
          <a:pPr>
            <a:defRPr sz="1100">
              <a:latin typeface="Garamond" pitchFamily="18" charset="0"/>
            </a:defRPr>
          </a:pPr>
          <a:endParaRPr lang="en-US"/>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Annualized inflation</a:t>
            </a:r>
          </a:p>
        </c:rich>
      </c:tx>
      <c:layout/>
      <c:overlay val="1"/>
    </c:title>
    <c:autoTitleDeleted val="0"/>
    <c:plotArea>
      <c:layout/>
      <c:lineChart>
        <c:grouping val="standard"/>
        <c:varyColors val="0"/>
        <c:ser>
          <c:idx val="0"/>
          <c:order val="0"/>
          <c:spPr>
            <a:ln w="19050">
              <a:solidFill>
                <a:schemeClr val="tx1"/>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1'!$J$2:$J$89</c:f>
              <c:numCache>
                <c:formatCode>General</c:formatCode>
                <c:ptCount val="88"/>
                <c:pt idx="0">
                  <c:v>0.8528</c:v>
                </c:pt>
                <c:pt idx="1">
                  <c:v>2.8956</c:v>
                </c:pt>
                <c:pt idx="2">
                  <c:v>4.0544000000000002</c:v>
                </c:pt>
                <c:pt idx="3">
                  <c:v>2.9068000000000001</c:v>
                </c:pt>
                <c:pt idx="4">
                  <c:v>4.9256000000000002</c:v>
                </c:pt>
                <c:pt idx="5">
                  <c:v>3.5808</c:v>
                </c:pt>
                <c:pt idx="6">
                  <c:v>3.2488000000000001</c:v>
                </c:pt>
                <c:pt idx="7">
                  <c:v>2.3639999999999999</c:v>
                </c:pt>
                <c:pt idx="8">
                  <c:v>4.5823999999999998</c:v>
                </c:pt>
                <c:pt idx="9">
                  <c:v>2.0876000000000001</c:v>
                </c:pt>
                <c:pt idx="10">
                  <c:v>1.9164000000000001</c:v>
                </c:pt>
                <c:pt idx="11">
                  <c:v>2.4140000000000001</c:v>
                </c:pt>
                <c:pt idx="12">
                  <c:v>2.0488</c:v>
                </c:pt>
                <c:pt idx="13">
                  <c:v>1.9256</c:v>
                </c:pt>
                <c:pt idx="14">
                  <c:v>2.5495999999999999</c:v>
                </c:pt>
                <c:pt idx="15">
                  <c:v>2.8172000000000001</c:v>
                </c:pt>
                <c:pt idx="16">
                  <c:v>3.0676000000000001</c:v>
                </c:pt>
                <c:pt idx="17">
                  <c:v>2.1456</c:v>
                </c:pt>
                <c:pt idx="18">
                  <c:v>2.9843999999999999</c:v>
                </c:pt>
                <c:pt idx="19">
                  <c:v>2.7027999999999999</c:v>
                </c:pt>
                <c:pt idx="20">
                  <c:v>3.3184</c:v>
                </c:pt>
                <c:pt idx="21">
                  <c:v>3.9076</c:v>
                </c:pt>
                <c:pt idx="22">
                  <c:v>4.6584000000000003</c:v>
                </c:pt>
                <c:pt idx="23">
                  <c:v>3.18</c:v>
                </c:pt>
                <c:pt idx="24">
                  <c:v>4.1559999999999997</c:v>
                </c:pt>
                <c:pt idx="25">
                  <c:v>3.8683999999999998</c:v>
                </c:pt>
                <c:pt idx="26">
                  <c:v>2.9047999999999998</c:v>
                </c:pt>
                <c:pt idx="27">
                  <c:v>2.6272000000000002</c:v>
                </c:pt>
                <c:pt idx="28">
                  <c:v>4.7851999999999997</c:v>
                </c:pt>
                <c:pt idx="29">
                  <c:v>4.6352000000000002</c:v>
                </c:pt>
                <c:pt idx="30">
                  <c:v>3.56</c:v>
                </c:pt>
                <c:pt idx="31">
                  <c:v>3.0884</c:v>
                </c:pt>
                <c:pt idx="32">
                  <c:v>4.6791999999999998</c:v>
                </c:pt>
                <c:pt idx="33">
                  <c:v>2.5356000000000001</c:v>
                </c:pt>
                <c:pt idx="34">
                  <c:v>2.7368000000000001</c:v>
                </c:pt>
                <c:pt idx="35">
                  <c:v>2.0144000000000002</c:v>
                </c:pt>
                <c:pt idx="36">
                  <c:v>2.6484000000000001</c:v>
                </c:pt>
                <c:pt idx="37">
                  <c:v>2.0748000000000002</c:v>
                </c:pt>
                <c:pt idx="38">
                  <c:v>1.736</c:v>
                </c:pt>
                <c:pt idx="39">
                  <c:v>2.0964</c:v>
                </c:pt>
                <c:pt idx="40">
                  <c:v>3.1448</c:v>
                </c:pt>
                <c:pt idx="41">
                  <c:v>2.16</c:v>
                </c:pt>
                <c:pt idx="42">
                  <c:v>1.7871999999999999</c:v>
                </c:pt>
                <c:pt idx="43">
                  <c:v>1.9412</c:v>
                </c:pt>
                <c:pt idx="44">
                  <c:v>2.544</c:v>
                </c:pt>
                <c:pt idx="45">
                  <c:v>1.7016</c:v>
                </c:pt>
                <c:pt idx="46">
                  <c:v>2.4156</c:v>
                </c:pt>
                <c:pt idx="47">
                  <c:v>1.9088000000000001</c:v>
                </c:pt>
                <c:pt idx="48">
                  <c:v>2.6124000000000001</c:v>
                </c:pt>
                <c:pt idx="49">
                  <c:v>1.4696</c:v>
                </c:pt>
                <c:pt idx="50">
                  <c:v>1.694</c:v>
                </c:pt>
                <c:pt idx="51">
                  <c:v>1.9588000000000001</c:v>
                </c:pt>
                <c:pt idx="52">
                  <c:v>2.4424000000000001</c:v>
                </c:pt>
                <c:pt idx="53">
                  <c:v>1.3395999999999999</c:v>
                </c:pt>
                <c:pt idx="54">
                  <c:v>1.9139999999999999</c:v>
                </c:pt>
                <c:pt idx="55">
                  <c:v>1.6592</c:v>
                </c:pt>
                <c:pt idx="56">
                  <c:v>2.1456</c:v>
                </c:pt>
                <c:pt idx="57">
                  <c:v>1.3792</c:v>
                </c:pt>
                <c:pt idx="58">
                  <c:v>1.048</c:v>
                </c:pt>
                <c:pt idx="59">
                  <c:v>1.35</c:v>
                </c:pt>
                <c:pt idx="60">
                  <c:v>0.96679999999999999</c:v>
                </c:pt>
                <c:pt idx="61">
                  <c:v>0.78159999999999996</c:v>
                </c:pt>
                <c:pt idx="62">
                  <c:v>1.3935999999999999</c:v>
                </c:pt>
                <c:pt idx="63">
                  <c:v>1.1616</c:v>
                </c:pt>
                <c:pt idx="64">
                  <c:v>1.5367999999999999</c:v>
                </c:pt>
                <c:pt idx="65">
                  <c:v>1.752</c:v>
                </c:pt>
                <c:pt idx="66">
                  <c:v>1.3120000000000001</c:v>
                </c:pt>
                <c:pt idx="67">
                  <c:v>1.8444</c:v>
                </c:pt>
                <c:pt idx="68">
                  <c:v>3.3048000000000002</c:v>
                </c:pt>
                <c:pt idx="69">
                  <c:v>1.9612000000000001</c:v>
                </c:pt>
                <c:pt idx="70">
                  <c:v>1.8440000000000001</c:v>
                </c:pt>
                <c:pt idx="71">
                  <c:v>1.7756000000000001</c:v>
                </c:pt>
                <c:pt idx="72">
                  <c:v>3.2444000000000002</c:v>
                </c:pt>
                <c:pt idx="73">
                  <c:v>3.0735999999999999</c:v>
                </c:pt>
                <c:pt idx="74">
                  <c:v>1.5611999999999999</c:v>
                </c:pt>
                <c:pt idx="75">
                  <c:v>1.6792</c:v>
                </c:pt>
                <c:pt idx="76">
                  <c:v>1.6684000000000001</c:v>
                </c:pt>
                <c:pt idx="77">
                  <c:v>1.5076000000000001</c:v>
                </c:pt>
                <c:pt idx="78">
                  <c:v>1.548</c:v>
                </c:pt>
                <c:pt idx="79">
                  <c:v>2.2132000000000001</c:v>
                </c:pt>
                <c:pt idx="80">
                  <c:v>3.0988000000000002</c:v>
                </c:pt>
                <c:pt idx="81">
                  <c:v>1.2616000000000001</c:v>
                </c:pt>
                <c:pt idx="82">
                  <c:v>2.0312000000000001</c:v>
                </c:pt>
                <c:pt idx="83">
                  <c:v>2.2000000000000002</c:v>
                </c:pt>
                <c:pt idx="84">
                  <c:v>3.6252</c:v>
                </c:pt>
                <c:pt idx="85">
                  <c:v>3.6987999999999999</c:v>
                </c:pt>
                <c:pt idx="86">
                  <c:v>2.2724000000000002</c:v>
                </c:pt>
                <c:pt idx="87">
                  <c:v>3.1568000000000001</c:v>
                </c:pt>
              </c:numCache>
            </c:numRef>
          </c:val>
          <c:smooth val="0"/>
        </c:ser>
        <c:dLbls>
          <c:showLegendKey val="0"/>
          <c:showVal val="0"/>
          <c:showCatName val="0"/>
          <c:showSerName val="0"/>
          <c:showPercent val="0"/>
          <c:showBubbleSize val="0"/>
        </c:dLbls>
        <c:smooth val="0"/>
        <c:axId val="243039632"/>
        <c:axId val="243038848"/>
      </c:lineChart>
      <c:catAx>
        <c:axId val="243039632"/>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3038848"/>
        <c:crosses val="autoZero"/>
        <c:auto val="1"/>
        <c:lblAlgn val="ctr"/>
        <c:lblOffset val="100"/>
        <c:tickLblSkip val="20"/>
        <c:tickMarkSkip val="4"/>
        <c:noMultiLvlLbl val="0"/>
      </c:catAx>
      <c:valAx>
        <c:axId val="243038848"/>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3039632"/>
        <c:crosses val="autoZero"/>
        <c:crossBetween val="between"/>
      </c:valAx>
      <c:spPr>
        <a:noFill/>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1-quarter interest</a:t>
            </a:r>
            <a:r>
              <a:rPr lang="en-US" sz="1100" baseline="0">
                <a:latin typeface="Garamond" pitchFamily="18" charset="0"/>
              </a:rPr>
              <a:t> rate, annualized</a:t>
            </a:r>
            <a:endParaRPr lang="en-US" sz="1100">
              <a:latin typeface="Garamond" pitchFamily="18" charset="0"/>
            </a:endParaRPr>
          </a:p>
        </c:rich>
      </c:tx>
      <c:layout/>
      <c:overlay val="1"/>
    </c:title>
    <c:autoTitleDeleted val="0"/>
    <c:plotArea>
      <c:layout/>
      <c:lineChart>
        <c:grouping val="standard"/>
        <c:varyColors val="0"/>
        <c:ser>
          <c:idx val="0"/>
          <c:order val="0"/>
          <c:spPr>
            <a:ln w="19050">
              <a:solidFill>
                <a:schemeClr val="tx1"/>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1'!$AF$2:$AF$89</c:f>
              <c:numCache>
                <c:formatCode>General</c:formatCode>
                <c:ptCount val="88"/>
                <c:pt idx="0">
                  <c:v>8.2590000000000003</c:v>
                </c:pt>
                <c:pt idx="1">
                  <c:v>8.2550000000000008</c:v>
                </c:pt>
                <c:pt idx="2">
                  <c:v>9.4469999999999992</c:v>
                </c:pt>
                <c:pt idx="3">
                  <c:v>8.6839999999999993</c:v>
                </c:pt>
                <c:pt idx="4">
                  <c:v>9.1080000000000005</c:v>
                </c:pt>
                <c:pt idx="5">
                  <c:v>9.9610000000000003</c:v>
                </c:pt>
                <c:pt idx="6">
                  <c:v>10.678000000000001</c:v>
                </c:pt>
                <c:pt idx="7">
                  <c:v>9.2210000000000001</c:v>
                </c:pt>
                <c:pt idx="8">
                  <c:v>8.2360000000000007</c:v>
                </c:pt>
                <c:pt idx="9">
                  <c:v>8.02</c:v>
                </c:pt>
                <c:pt idx="10">
                  <c:v>7.43</c:v>
                </c:pt>
                <c:pt idx="11">
                  <c:v>7.3470000000000004</c:v>
                </c:pt>
                <c:pt idx="12">
                  <c:v>7.1189999999999998</c:v>
                </c:pt>
                <c:pt idx="13">
                  <c:v>6.2229999999999999</c:v>
                </c:pt>
                <c:pt idx="14">
                  <c:v>5.9039999999999999</c:v>
                </c:pt>
                <c:pt idx="15">
                  <c:v>5.2969999999999997</c:v>
                </c:pt>
                <c:pt idx="16">
                  <c:v>5.7080000000000002</c:v>
                </c:pt>
                <c:pt idx="17">
                  <c:v>5.6260000000000003</c:v>
                </c:pt>
                <c:pt idx="18">
                  <c:v>6.1909999999999998</c:v>
                </c:pt>
                <c:pt idx="19">
                  <c:v>5.3680000000000003</c:v>
                </c:pt>
                <c:pt idx="20">
                  <c:v>5.7489999999999997</c:v>
                </c:pt>
                <c:pt idx="21">
                  <c:v>6.0990000000000002</c:v>
                </c:pt>
                <c:pt idx="22">
                  <c:v>7.0979999999999999</c:v>
                </c:pt>
                <c:pt idx="23">
                  <c:v>7.5190000000000001</c:v>
                </c:pt>
                <c:pt idx="24">
                  <c:v>8.59</c:v>
                </c:pt>
                <c:pt idx="25">
                  <c:v>8.6069999999999993</c:v>
                </c:pt>
                <c:pt idx="26">
                  <c:v>7.9729999999999999</c:v>
                </c:pt>
                <c:pt idx="27">
                  <c:v>7.9480000000000004</c:v>
                </c:pt>
                <c:pt idx="28">
                  <c:v>7.9160000000000004</c:v>
                </c:pt>
                <c:pt idx="29">
                  <c:v>7.9630000000000001</c:v>
                </c:pt>
                <c:pt idx="30">
                  <c:v>7.6580000000000004</c:v>
                </c:pt>
                <c:pt idx="31">
                  <c:v>7.2649999999999997</c:v>
                </c:pt>
                <c:pt idx="32">
                  <c:v>6.3150000000000004</c:v>
                </c:pt>
                <c:pt idx="33">
                  <c:v>5.6159999999999997</c:v>
                </c:pt>
                <c:pt idx="34">
                  <c:v>5.6369999999999996</c:v>
                </c:pt>
                <c:pt idx="35">
                  <c:v>4.907</c:v>
                </c:pt>
                <c:pt idx="36">
                  <c:v>3.9020000000000001</c:v>
                </c:pt>
                <c:pt idx="37">
                  <c:v>3.7589999999999999</c:v>
                </c:pt>
                <c:pt idx="38">
                  <c:v>3.2269999999999999</c:v>
                </c:pt>
                <c:pt idx="39">
                  <c:v>3.0019999999999998</c:v>
                </c:pt>
                <c:pt idx="40">
                  <c:v>2.9409999999999998</c:v>
                </c:pt>
                <c:pt idx="41">
                  <c:v>2.9510000000000001</c:v>
                </c:pt>
                <c:pt idx="42">
                  <c:v>3.0739999999999998</c:v>
                </c:pt>
                <c:pt idx="43">
                  <c:v>3.0739999999999998</c:v>
                </c:pt>
                <c:pt idx="44">
                  <c:v>3.0019999999999998</c:v>
                </c:pt>
                <c:pt idx="45">
                  <c:v>3.9329999999999998</c:v>
                </c:pt>
                <c:pt idx="46">
                  <c:v>4.3419999999999996</c:v>
                </c:pt>
                <c:pt idx="47">
                  <c:v>5.1210000000000004</c:v>
                </c:pt>
                <c:pt idx="48">
                  <c:v>5.9459999999999997</c:v>
                </c:pt>
                <c:pt idx="49">
                  <c:v>5.8</c:v>
                </c:pt>
                <c:pt idx="50">
                  <c:v>5.5209999999999999</c:v>
                </c:pt>
                <c:pt idx="51">
                  <c:v>5.4210000000000003</c:v>
                </c:pt>
                <c:pt idx="52">
                  <c:v>4.9989999999999997</c:v>
                </c:pt>
                <c:pt idx="53">
                  <c:v>5.1020000000000003</c:v>
                </c:pt>
                <c:pt idx="54">
                  <c:v>5.2770000000000001</c:v>
                </c:pt>
                <c:pt idx="55">
                  <c:v>5.1120000000000001</c:v>
                </c:pt>
                <c:pt idx="56">
                  <c:v>5.1219999999999999</c:v>
                </c:pt>
                <c:pt idx="57">
                  <c:v>5.266</c:v>
                </c:pt>
                <c:pt idx="58">
                  <c:v>5.1989999999999998</c:v>
                </c:pt>
                <c:pt idx="59">
                  <c:v>5.1630000000000003</c:v>
                </c:pt>
                <c:pt idx="60">
                  <c:v>5.15</c:v>
                </c:pt>
                <c:pt idx="61">
                  <c:v>4.9429999999999996</c:v>
                </c:pt>
                <c:pt idx="62">
                  <c:v>5.04</c:v>
                </c:pt>
                <c:pt idx="63">
                  <c:v>4.306</c:v>
                </c:pt>
                <c:pt idx="64">
                  <c:v>4.4349999999999996</c:v>
                </c:pt>
                <c:pt idx="65">
                  <c:v>4.5140000000000002</c:v>
                </c:pt>
                <c:pt idx="66">
                  <c:v>4.7060000000000004</c:v>
                </c:pt>
                <c:pt idx="67">
                  <c:v>5.0469999999999997</c:v>
                </c:pt>
                <c:pt idx="68">
                  <c:v>5.6340000000000003</c:v>
                </c:pt>
                <c:pt idx="69">
                  <c:v>5.7770000000000001</c:v>
                </c:pt>
                <c:pt idx="70">
                  <c:v>6.1689999999999996</c:v>
                </c:pt>
                <c:pt idx="71">
                  <c:v>6.2889999999999997</c:v>
                </c:pt>
                <c:pt idx="72">
                  <c:v>4.9580000000000002</c:v>
                </c:pt>
                <c:pt idx="73">
                  <c:v>3.863</c:v>
                </c:pt>
                <c:pt idx="74">
                  <c:v>3.5190000000000001</c:v>
                </c:pt>
                <c:pt idx="75">
                  <c:v>2.0249999999999999</c:v>
                </c:pt>
                <c:pt idx="76">
                  <c:v>1.758</c:v>
                </c:pt>
                <c:pt idx="77">
                  <c:v>1.75</c:v>
                </c:pt>
                <c:pt idx="78">
                  <c:v>1.6919999999999999</c:v>
                </c:pt>
                <c:pt idx="79">
                  <c:v>1.4350000000000001</c:v>
                </c:pt>
                <c:pt idx="80">
                  <c:v>1.1679999999999999</c:v>
                </c:pt>
                <c:pt idx="81">
                  <c:v>1.1120000000000001</c:v>
                </c:pt>
                <c:pt idx="82">
                  <c:v>0.93899999999999995</c:v>
                </c:pt>
                <c:pt idx="83">
                  <c:v>0.93400000000000005</c:v>
                </c:pt>
                <c:pt idx="84">
                  <c:v>0.90800000000000003</c:v>
                </c:pt>
                <c:pt idx="85">
                  <c:v>0.96399999999999997</c:v>
                </c:pt>
                <c:pt idx="86">
                  <c:v>1.4319999999999999</c:v>
                </c:pt>
                <c:pt idx="87">
                  <c:v>1.8979999999999999</c:v>
                </c:pt>
              </c:numCache>
            </c:numRef>
          </c:val>
          <c:smooth val="0"/>
        </c:ser>
        <c:dLbls>
          <c:showLegendKey val="0"/>
          <c:showVal val="0"/>
          <c:showCatName val="0"/>
          <c:showSerName val="0"/>
          <c:showPercent val="0"/>
          <c:showBubbleSize val="0"/>
        </c:dLbls>
        <c:smooth val="0"/>
        <c:axId val="243040416"/>
        <c:axId val="243038456"/>
      </c:lineChart>
      <c:catAx>
        <c:axId val="243040416"/>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3038456"/>
        <c:crosses val="autoZero"/>
        <c:auto val="1"/>
        <c:lblAlgn val="ctr"/>
        <c:lblOffset val="100"/>
        <c:tickLblSkip val="20"/>
        <c:tickMarkSkip val="4"/>
        <c:noMultiLvlLbl val="0"/>
      </c:catAx>
      <c:valAx>
        <c:axId val="243038456"/>
        <c:scaling>
          <c:orientation val="minMax"/>
          <c:max val="14"/>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3040416"/>
        <c:crosses val="autoZero"/>
        <c:crossBetween val="between"/>
      </c:valAx>
      <c:spPr>
        <a:noFill/>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latin typeface="Garamond" pitchFamily="18" charset="0"/>
              </a:rPr>
              <a:t>20-year</a:t>
            </a:r>
            <a:r>
              <a:rPr lang="en-US" sz="1100" baseline="0">
                <a:latin typeface="Garamond" pitchFamily="18" charset="0"/>
              </a:rPr>
              <a:t> interest rate, annualized</a:t>
            </a:r>
            <a:endParaRPr lang="en-US" sz="1100">
              <a:latin typeface="Garamond" pitchFamily="18" charset="0"/>
            </a:endParaRPr>
          </a:p>
        </c:rich>
      </c:tx>
      <c:layout/>
      <c:overlay val="1"/>
    </c:title>
    <c:autoTitleDeleted val="0"/>
    <c:plotArea>
      <c:layout/>
      <c:lineChart>
        <c:grouping val="standard"/>
        <c:varyColors val="0"/>
        <c:ser>
          <c:idx val="5"/>
          <c:order val="0"/>
          <c:spPr>
            <a:ln w="19050">
              <a:solidFill>
                <a:prstClr val="black"/>
              </a:solidFill>
            </a:ln>
          </c:spPr>
          <c:marker>
            <c:symbol val="none"/>
          </c:marker>
          <c:cat>
            <c:numRef>
              <c:f>'fig 1'!$D$2:$D$89</c:f>
              <c:numCache>
                <c:formatCode>General</c:formatCode>
                <c:ptCount val="88"/>
                <c:pt idx="0">
                  <c:v>1983</c:v>
                </c:pt>
                <c:pt idx="1">
                  <c:v>1983.25</c:v>
                </c:pt>
                <c:pt idx="2">
                  <c:v>1983.5</c:v>
                </c:pt>
                <c:pt idx="3">
                  <c:v>1983.75</c:v>
                </c:pt>
                <c:pt idx="4">
                  <c:v>1984</c:v>
                </c:pt>
                <c:pt idx="5">
                  <c:v>1984.25</c:v>
                </c:pt>
                <c:pt idx="6">
                  <c:v>1984.5</c:v>
                </c:pt>
                <c:pt idx="7">
                  <c:v>1984.75</c:v>
                </c:pt>
                <c:pt idx="8">
                  <c:v>1985</c:v>
                </c:pt>
                <c:pt idx="9">
                  <c:v>1985.25</c:v>
                </c:pt>
                <c:pt idx="10">
                  <c:v>1985.5</c:v>
                </c:pt>
                <c:pt idx="11">
                  <c:v>1985.75</c:v>
                </c:pt>
                <c:pt idx="12">
                  <c:v>1986</c:v>
                </c:pt>
                <c:pt idx="13">
                  <c:v>1986.25</c:v>
                </c:pt>
                <c:pt idx="14">
                  <c:v>1986.5</c:v>
                </c:pt>
                <c:pt idx="15">
                  <c:v>1986.75</c:v>
                </c:pt>
                <c:pt idx="16">
                  <c:v>1987</c:v>
                </c:pt>
                <c:pt idx="17">
                  <c:v>1987.25</c:v>
                </c:pt>
                <c:pt idx="18">
                  <c:v>1987.5</c:v>
                </c:pt>
                <c:pt idx="19">
                  <c:v>1987.75</c:v>
                </c:pt>
                <c:pt idx="20">
                  <c:v>1988</c:v>
                </c:pt>
                <c:pt idx="21">
                  <c:v>1988.25</c:v>
                </c:pt>
                <c:pt idx="22">
                  <c:v>1988.5</c:v>
                </c:pt>
                <c:pt idx="23">
                  <c:v>1988.75</c:v>
                </c:pt>
                <c:pt idx="24">
                  <c:v>1989</c:v>
                </c:pt>
                <c:pt idx="25">
                  <c:v>1989.25</c:v>
                </c:pt>
                <c:pt idx="26">
                  <c:v>1989.5</c:v>
                </c:pt>
                <c:pt idx="27">
                  <c:v>1989.75</c:v>
                </c:pt>
                <c:pt idx="28">
                  <c:v>1990</c:v>
                </c:pt>
                <c:pt idx="29">
                  <c:v>1990.25</c:v>
                </c:pt>
                <c:pt idx="30">
                  <c:v>1990.5</c:v>
                </c:pt>
                <c:pt idx="31">
                  <c:v>1990.75</c:v>
                </c:pt>
                <c:pt idx="32">
                  <c:v>1991</c:v>
                </c:pt>
                <c:pt idx="33">
                  <c:v>1991.25</c:v>
                </c:pt>
                <c:pt idx="34">
                  <c:v>1991.5</c:v>
                </c:pt>
                <c:pt idx="35">
                  <c:v>1991.75</c:v>
                </c:pt>
                <c:pt idx="36">
                  <c:v>1992</c:v>
                </c:pt>
                <c:pt idx="37">
                  <c:v>1992.25</c:v>
                </c:pt>
                <c:pt idx="38">
                  <c:v>1992.5</c:v>
                </c:pt>
                <c:pt idx="39">
                  <c:v>1992.75</c:v>
                </c:pt>
                <c:pt idx="40">
                  <c:v>1993</c:v>
                </c:pt>
                <c:pt idx="41">
                  <c:v>1993.25</c:v>
                </c:pt>
                <c:pt idx="42">
                  <c:v>1993.5</c:v>
                </c:pt>
                <c:pt idx="43">
                  <c:v>1993.75</c:v>
                </c:pt>
                <c:pt idx="44">
                  <c:v>1994</c:v>
                </c:pt>
                <c:pt idx="45">
                  <c:v>1994.25</c:v>
                </c:pt>
                <c:pt idx="46">
                  <c:v>1994.5</c:v>
                </c:pt>
                <c:pt idx="47">
                  <c:v>1994.75</c:v>
                </c:pt>
                <c:pt idx="48">
                  <c:v>1995</c:v>
                </c:pt>
                <c:pt idx="49">
                  <c:v>1995.25</c:v>
                </c:pt>
                <c:pt idx="50">
                  <c:v>1995.5</c:v>
                </c:pt>
                <c:pt idx="51">
                  <c:v>1995.75</c:v>
                </c:pt>
                <c:pt idx="52">
                  <c:v>1996</c:v>
                </c:pt>
                <c:pt idx="53">
                  <c:v>1996.25</c:v>
                </c:pt>
                <c:pt idx="54">
                  <c:v>1996.5</c:v>
                </c:pt>
                <c:pt idx="55">
                  <c:v>1996.75</c:v>
                </c:pt>
                <c:pt idx="56">
                  <c:v>1997</c:v>
                </c:pt>
                <c:pt idx="57">
                  <c:v>1997.25</c:v>
                </c:pt>
                <c:pt idx="58">
                  <c:v>1997.5</c:v>
                </c:pt>
                <c:pt idx="59">
                  <c:v>1997.75</c:v>
                </c:pt>
                <c:pt idx="60">
                  <c:v>1998</c:v>
                </c:pt>
                <c:pt idx="61">
                  <c:v>1998.25</c:v>
                </c:pt>
                <c:pt idx="62">
                  <c:v>1998.5</c:v>
                </c:pt>
                <c:pt idx="63">
                  <c:v>1998.75</c:v>
                </c:pt>
                <c:pt idx="64">
                  <c:v>1999</c:v>
                </c:pt>
                <c:pt idx="65">
                  <c:v>1999.25</c:v>
                </c:pt>
                <c:pt idx="66">
                  <c:v>1999.5</c:v>
                </c:pt>
                <c:pt idx="67">
                  <c:v>1999.75</c:v>
                </c:pt>
                <c:pt idx="68">
                  <c:v>2000</c:v>
                </c:pt>
                <c:pt idx="69">
                  <c:v>2000.25</c:v>
                </c:pt>
                <c:pt idx="70">
                  <c:v>2000.5</c:v>
                </c:pt>
                <c:pt idx="71">
                  <c:v>2000.75</c:v>
                </c:pt>
                <c:pt idx="72">
                  <c:v>2001</c:v>
                </c:pt>
                <c:pt idx="73">
                  <c:v>2001.25</c:v>
                </c:pt>
                <c:pt idx="74">
                  <c:v>2001.5</c:v>
                </c:pt>
                <c:pt idx="75">
                  <c:v>2001.75</c:v>
                </c:pt>
                <c:pt idx="76">
                  <c:v>2002</c:v>
                </c:pt>
                <c:pt idx="77">
                  <c:v>2002.25</c:v>
                </c:pt>
                <c:pt idx="78">
                  <c:v>2002.5</c:v>
                </c:pt>
                <c:pt idx="79">
                  <c:v>2002.75</c:v>
                </c:pt>
                <c:pt idx="80">
                  <c:v>2003</c:v>
                </c:pt>
                <c:pt idx="81">
                  <c:v>2003.25</c:v>
                </c:pt>
                <c:pt idx="82">
                  <c:v>2003.5</c:v>
                </c:pt>
                <c:pt idx="83">
                  <c:v>2003.75</c:v>
                </c:pt>
                <c:pt idx="84">
                  <c:v>2004</c:v>
                </c:pt>
                <c:pt idx="85">
                  <c:v>2004.25</c:v>
                </c:pt>
                <c:pt idx="86">
                  <c:v>2004.5</c:v>
                </c:pt>
                <c:pt idx="87">
                  <c:v>2004.75</c:v>
                </c:pt>
              </c:numCache>
            </c:numRef>
          </c:cat>
          <c:val>
            <c:numRef>
              <c:f>'fig 1'!$AM$2:$AM$89</c:f>
              <c:numCache>
                <c:formatCode>General</c:formatCode>
                <c:ptCount val="88"/>
                <c:pt idx="0">
                  <c:v>11.0885</c:v>
                </c:pt>
                <c:pt idx="1">
                  <c:v>11.304</c:v>
                </c:pt>
                <c:pt idx="2">
                  <c:v>11.45</c:v>
                </c:pt>
                <c:pt idx="3">
                  <c:v>11.4335</c:v>
                </c:pt>
                <c:pt idx="4">
                  <c:v>11.7455</c:v>
                </c:pt>
                <c:pt idx="5">
                  <c:v>12.135999999999999</c:v>
                </c:pt>
                <c:pt idx="6">
                  <c:v>13.5535</c:v>
                </c:pt>
                <c:pt idx="7">
                  <c:v>12.058</c:v>
                </c:pt>
                <c:pt idx="8">
                  <c:v>11.638500000000001</c:v>
                </c:pt>
                <c:pt idx="9">
                  <c:v>11.846</c:v>
                </c:pt>
                <c:pt idx="10">
                  <c:v>11.368</c:v>
                </c:pt>
                <c:pt idx="11">
                  <c:v>11.510499999999999</c:v>
                </c:pt>
                <c:pt idx="12">
                  <c:v>9.8734999999999999</c:v>
                </c:pt>
                <c:pt idx="13">
                  <c:v>7.7270000000000012</c:v>
                </c:pt>
                <c:pt idx="14">
                  <c:v>7.956999999999999</c:v>
                </c:pt>
                <c:pt idx="15">
                  <c:v>8.3584999999999994</c:v>
                </c:pt>
                <c:pt idx="16">
                  <c:v>8.1609999999999996</c:v>
                </c:pt>
                <c:pt idx="17">
                  <c:v>8.2195</c:v>
                </c:pt>
                <c:pt idx="18">
                  <c:v>8.8160000000000007</c:v>
                </c:pt>
                <c:pt idx="19">
                  <c:v>9.9465000000000003</c:v>
                </c:pt>
                <c:pt idx="20">
                  <c:v>8.9959999999999987</c:v>
                </c:pt>
                <c:pt idx="21">
                  <c:v>8.9439999999999991</c:v>
                </c:pt>
                <c:pt idx="22">
                  <c:v>9.0429999999999993</c:v>
                </c:pt>
                <c:pt idx="23">
                  <c:v>9.0404999999999998</c:v>
                </c:pt>
                <c:pt idx="24">
                  <c:v>8.8024999999999984</c:v>
                </c:pt>
                <c:pt idx="25">
                  <c:v>8.8409999999999993</c:v>
                </c:pt>
                <c:pt idx="26">
                  <c:v>7.9625000000000004</c:v>
                </c:pt>
                <c:pt idx="27">
                  <c:v>8.1560000000000006</c:v>
                </c:pt>
                <c:pt idx="28">
                  <c:v>7.9249999999999998</c:v>
                </c:pt>
                <c:pt idx="29">
                  <c:v>8.557500000000001</c:v>
                </c:pt>
                <c:pt idx="30">
                  <c:v>8.3565000000000005</c:v>
                </c:pt>
                <c:pt idx="31">
                  <c:v>8.8985000000000003</c:v>
                </c:pt>
                <c:pt idx="32">
                  <c:v>8.3850000000000016</c:v>
                </c:pt>
                <c:pt idx="33">
                  <c:v>8.4154999999999998</c:v>
                </c:pt>
                <c:pt idx="34">
                  <c:v>8.5235000000000003</c:v>
                </c:pt>
                <c:pt idx="35">
                  <c:v>7.9909999999999997</c:v>
                </c:pt>
                <c:pt idx="36">
                  <c:v>7.6449999999999987</c:v>
                </c:pt>
                <c:pt idx="37">
                  <c:v>8.0135000000000005</c:v>
                </c:pt>
                <c:pt idx="38">
                  <c:v>8.0425000000000004</c:v>
                </c:pt>
                <c:pt idx="39">
                  <c:v>7.8529999999999998</c:v>
                </c:pt>
                <c:pt idx="40">
                  <c:v>7.6230000000000002</c:v>
                </c:pt>
                <c:pt idx="41">
                  <c:v>7.3715000000000002</c:v>
                </c:pt>
                <c:pt idx="42">
                  <c:v>6.9699999999999989</c:v>
                </c:pt>
                <c:pt idx="43">
                  <c:v>6.4394999999999998</c:v>
                </c:pt>
                <c:pt idx="44">
                  <c:v>6.7629999999999999</c:v>
                </c:pt>
                <c:pt idx="45">
                  <c:v>7.3879999999999999</c:v>
                </c:pt>
                <c:pt idx="46">
                  <c:v>7.8325000000000005</c:v>
                </c:pt>
                <c:pt idx="47">
                  <c:v>8.1095000000000006</c:v>
                </c:pt>
                <c:pt idx="48">
                  <c:v>7.8620000000000001</c:v>
                </c:pt>
                <c:pt idx="49">
                  <c:v>7.5620000000000003</c:v>
                </c:pt>
                <c:pt idx="50">
                  <c:v>6.8289999999999988</c:v>
                </c:pt>
                <c:pt idx="51">
                  <c:v>6.7424999999999997</c:v>
                </c:pt>
                <c:pt idx="52">
                  <c:v>6.1180000000000003</c:v>
                </c:pt>
                <c:pt idx="53">
                  <c:v>6.9635000000000007</c:v>
                </c:pt>
                <c:pt idx="54">
                  <c:v>7.0945000000000009</c:v>
                </c:pt>
                <c:pt idx="55">
                  <c:v>7.0370000000000008</c:v>
                </c:pt>
                <c:pt idx="56">
                  <c:v>6.8084999999999996</c:v>
                </c:pt>
                <c:pt idx="57">
                  <c:v>7.2404999999999999</c:v>
                </c:pt>
                <c:pt idx="58">
                  <c:v>6.8654999999999999</c:v>
                </c:pt>
                <c:pt idx="59">
                  <c:v>6.4015000000000004</c:v>
                </c:pt>
                <c:pt idx="60">
                  <c:v>6.0355000000000008</c:v>
                </c:pt>
                <c:pt idx="61">
                  <c:v>6.0104999999999995</c:v>
                </c:pt>
                <c:pt idx="62">
                  <c:v>5.7069999999999999</c:v>
                </c:pt>
                <c:pt idx="63">
                  <c:v>5.2810000000000006</c:v>
                </c:pt>
                <c:pt idx="64">
                  <c:v>5.4954999999999998</c:v>
                </c:pt>
                <c:pt idx="65">
                  <c:v>6.0624999999999991</c:v>
                </c:pt>
                <c:pt idx="66">
                  <c:v>6.3339999999999996</c:v>
                </c:pt>
                <c:pt idx="67">
                  <c:v>6.5705</c:v>
                </c:pt>
                <c:pt idx="68">
                  <c:v>6.7495000000000003</c:v>
                </c:pt>
                <c:pt idx="69">
                  <c:v>6.0185000000000004</c:v>
                </c:pt>
                <c:pt idx="70">
                  <c:v>6.1074999999999999</c:v>
                </c:pt>
                <c:pt idx="71">
                  <c:v>6.0600000000000005</c:v>
                </c:pt>
                <c:pt idx="72">
                  <c:v>5.6305000000000005</c:v>
                </c:pt>
                <c:pt idx="73">
                  <c:v>5.7525000000000004</c:v>
                </c:pt>
                <c:pt idx="74">
                  <c:v>6.0205000000000002</c:v>
                </c:pt>
                <c:pt idx="75">
                  <c:v>5.6720000000000006</c:v>
                </c:pt>
                <c:pt idx="76">
                  <c:v>5.9614999999999991</c:v>
                </c:pt>
                <c:pt idx="77">
                  <c:v>6.1905000000000001</c:v>
                </c:pt>
                <c:pt idx="78">
                  <c:v>5.9240000000000004</c:v>
                </c:pt>
                <c:pt idx="79">
                  <c:v>5.2424999999999997</c:v>
                </c:pt>
                <c:pt idx="80">
                  <c:v>5.2694999999999999</c:v>
                </c:pt>
                <c:pt idx="81">
                  <c:v>5.2739999999999991</c:v>
                </c:pt>
                <c:pt idx="82">
                  <c:v>4.9545000000000003</c:v>
                </c:pt>
                <c:pt idx="83">
                  <c:v>5.3280000000000012</c:v>
                </c:pt>
                <c:pt idx="84">
                  <c:v>5.4794999999999998</c:v>
                </c:pt>
                <c:pt idx="85">
                  <c:v>5.1885000000000003</c:v>
                </c:pt>
                <c:pt idx="86">
                  <c:v>5.6180000000000003</c:v>
                </c:pt>
                <c:pt idx="87">
                  <c:v>5.2575000000000003</c:v>
                </c:pt>
              </c:numCache>
            </c:numRef>
          </c:val>
          <c:smooth val="0"/>
        </c:ser>
        <c:dLbls>
          <c:showLegendKey val="0"/>
          <c:showVal val="0"/>
          <c:showCatName val="0"/>
          <c:showSerName val="0"/>
          <c:showPercent val="0"/>
          <c:showBubbleSize val="0"/>
        </c:dLbls>
        <c:smooth val="0"/>
        <c:axId val="243040808"/>
        <c:axId val="243041200"/>
      </c:lineChart>
      <c:catAx>
        <c:axId val="243040808"/>
        <c:scaling>
          <c:orientation val="minMax"/>
        </c:scaling>
        <c:delete val="0"/>
        <c:axPos val="b"/>
        <c:numFmt formatCode="General" sourceLinked="1"/>
        <c:majorTickMark val="out"/>
        <c:minorTickMark val="none"/>
        <c:tickLblPos val="nextTo"/>
        <c:txPr>
          <a:bodyPr/>
          <a:lstStyle/>
          <a:p>
            <a:pPr>
              <a:defRPr>
                <a:latin typeface="Garamond" pitchFamily="18" charset="0"/>
              </a:defRPr>
            </a:pPr>
            <a:endParaRPr lang="en-US"/>
          </a:p>
        </c:txPr>
        <c:crossAx val="243041200"/>
        <c:crosses val="autoZero"/>
        <c:auto val="1"/>
        <c:lblAlgn val="ctr"/>
        <c:lblOffset val="100"/>
        <c:tickLblSkip val="20"/>
        <c:tickMarkSkip val="4"/>
        <c:noMultiLvlLbl val="0"/>
      </c:catAx>
      <c:valAx>
        <c:axId val="243041200"/>
        <c:scaling>
          <c:orientation val="minMax"/>
        </c:scaling>
        <c:delete val="0"/>
        <c:axPos val="l"/>
        <c:numFmt formatCode="General" sourceLinked="1"/>
        <c:majorTickMark val="out"/>
        <c:minorTickMark val="none"/>
        <c:tickLblPos val="nextTo"/>
        <c:txPr>
          <a:bodyPr/>
          <a:lstStyle/>
          <a:p>
            <a:pPr>
              <a:defRPr>
                <a:latin typeface="Garamond" pitchFamily="18" charset="0"/>
              </a:defRPr>
            </a:pPr>
            <a:endParaRPr lang="en-US"/>
          </a:p>
        </c:txPr>
        <c:crossAx val="243040808"/>
        <c:crosses val="autoZero"/>
        <c:crossBetween val="between"/>
      </c:valAx>
      <c:spPr>
        <a:noFill/>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sheetPr codeName="Chart6"/>
  <sheetViews>
    <sheetView tabSelected="1" zoomScale="98" workbookViewId="0" zoomToFit="1"/>
  </sheetViews>
  <pageMargins left="0.7" right="0.7" top="0.75" bottom="0.75" header="0.3" footer="0.3"/>
  <pageSetup orientation="landscape" horizontalDpi="300" verticalDpi="300" r:id="rId1"/>
  <drawing r:id="rId2"/>
</chartsheet>
</file>

<file path=xl/chartsheets/sheet2.xml><?xml version="1.0" encoding="utf-8"?>
<chartsheet xmlns="http://schemas.openxmlformats.org/spreadsheetml/2006/main" xmlns:r="http://schemas.openxmlformats.org/officeDocument/2006/relationships">
  <sheetPr/>
  <sheetViews>
    <sheetView tabSelected="1" zoomScale="98" workbookViewId="0" zoomToFit="1"/>
  </sheetViews>
  <pageMargins left="0.7" right="0.7" top="0.75" bottom="0.75" header="0.3" footer="0.3"/>
  <pageSetup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49.xml"/><Relationship Id="rId2" Type="http://schemas.openxmlformats.org/officeDocument/2006/relationships/chart" Target="../charts/chart48.xml"/><Relationship Id="rId1" Type="http://schemas.openxmlformats.org/officeDocument/2006/relationships/chart" Target="../charts/chart47.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52.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chart" Target="../charts/chart55.xml"/><Relationship Id="rId5" Type="http://schemas.openxmlformats.org/officeDocument/2006/relationships/chart" Target="../charts/chart54.xml"/><Relationship Id="rId4" Type="http://schemas.openxmlformats.org/officeDocument/2006/relationships/chart" Target="../charts/chart53.xml"/></Relationships>
</file>

<file path=xl/drawings/_rels/drawing2.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56.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58.xml"/><Relationship Id="rId1" Type="http://schemas.openxmlformats.org/officeDocument/2006/relationships/chart" Target="../charts/chart57.xml"/></Relationships>
</file>

<file path=xl/drawings/_rels/drawing26.xml.rels><?xml version="1.0" encoding="UTF-8" standalone="yes"?>
<Relationships xmlns="http://schemas.openxmlformats.org/package/2006/relationships"><Relationship Id="rId2" Type="http://schemas.openxmlformats.org/officeDocument/2006/relationships/chart" Target="../charts/chart60.xml"/><Relationship Id="rId1" Type="http://schemas.openxmlformats.org/officeDocument/2006/relationships/chart" Target="../charts/chart59.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8" Type="http://schemas.openxmlformats.org/officeDocument/2006/relationships/chart" Target="../charts/chart27.xml"/><Relationship Id="rId13" Type="http://schemas.openxmlformats.org/officeDocument/2006/relationships/chart" Target="../charts/chart32.xml"/><Relationship Id="rId18" Type="http://schemas.openxmlformats.org/officeDocument/2006/relationships/chart" Target="../charts/chart37.xml"/><Relationship Id="rId26" Type="http://schemas.openxmlformats.org/officeDocument/2006/relationships/chart" Target="../charts/chart45.xml"/><Relationship Id="rId3" Type="http://schemas.openxmlformats.org/officeDocument/2006/relationships/chart" Target="../charts/chart22.xml"/><Relationship Id="rId21" Type="http://schemas.openxmlformats.org/officeDocument/2006/relationships/chart" Target="../charts/chart40.xml"/><Relationship Id="rId7" Type="http://schemas.openxmlformats.org/officeDocument/2006/relationships/chart" Target="../charts/chart26.xml"/><Relationship Id="rId12" Type="http://schemas.openxmlformats.org/officeDocument/2006/relationships/chart" Target="../charts/chart31.xml"/><Relationship Id="rId17" Type="http://schemas.openxmlformats.org/officeDocument/2006/relationships/chart" Target="../charts/chart36.xml"/><Relationship Id="rId25" Type="http://schemas.openxmlformats.org/officeDocument/2006/relationships/chart" Target="../charts/chart44.xml"/><Relationship Id="rId2" Type="http://schemas.openxmlformats.org/officeDocument/2006/relationships/chart" Target="../charts/chart21.xml"/><Relationship Id="rId16" Type="http://schemas.openxmlformats.org/officeDocument/2006/relationships/chart" Target="../charts/chart35.xml"/><Relationship Id="rId20" Type="http://schemas.openxmlformats.org/officeDocument/2006/relationships/chart" Target="../charts/chart39.xml"/><Relationship Id="rId1" Type="http://schemas.openxmlformats.org/officeDocument/2006/relationships/chart" Target="../charts/chart20.xml"/><Relationship Id="rId6" Type="http://schemas.openxmlformats.org/officeDocument/2006/relationships/chart" Target="../charts/chart25.xml"/><Relationship Id="rId11" Type="http://schemas.openxmlformats.org/officeDocument/2006/relationships/chart" Target="../charts/chart30.xml"/><Relationship Id="rId24" Type="http://schemas.openxmlformats.org/officeDocument/2006/relationships/chart" Target="../charts/chart43.xml"/><Relationship Id="rId5" Type="http://schemas.openxmlformats.org/officeDocument/2006/relationships/chart" Target="../charts/chart24.xml"/><Relationship Id="rId15" Type="http://schemas.openxmlformats.org/officeDocument/2006/relationships/chart" Target="../charts/chart34.xml"/><Relationship Id="rId23" Type="http://schemas.openxmlformats.org/officeDocument/2006/relationships/chart" Target="../charts/chart42.xml"/><Relationship Id="rId10" Type="http://schemas.openxmlformats.org/officeDocument/2006/relationships/chart" Target="../charts/chart29.xml"/><Relationship Id="rId19" Type="http://schemas.openxmlformats.org/officeDocument/2006/relationships/chart" Target="../charts/chart38.xml"/><Relationship Id="rId4" Type="http://schemas.openxmlformats.org/officeDocument/2006/relationships/chart" Target="../charts/chart23.xml"/><Relationship Id="rId9" Type="http://schemas.openxmlformats.org/officeDocument/2006/relationships/chart" Target="../charts/chart28.xml"/><Relationship Id="rId14" Type="http://schemas.openxmlformats.org/officeDocument/2006/relationships/chart" Target="../charts/chart33.xml"/><Relationship Id="rId22" Type="http://schemas.openxmlformats.org/officeDocument/2006/relationships/chart" Target="../charts/chart41.xml"/><Relationship Id="rId27" Type="http://schemas.openxmlformats.org/officeDocument/2006/relationships/chart" Target="../charts/chart46.xml"/></Relationships>
</file>

<file path=xl/drawings/drawing1.xml><?xml version="1.0" encoding="utf-8"?>
<xdr:wsDr xmlns:xdr="http://schemas.openxmlformats.org/drawingml/2006/spreadsheetDrawing" xmlns:a="http://schemas.openxmlformats.org/drawingml/2006/main">
  <xdr:twoCellAnchor>
    <xdr:from>
      <xdr:col>0</xdr:col>
      <xdr:colOff>581024</xdr:colOff>
      <xdr:row>17</xdr:row>
      <xdr:rowOff>9525</xdr:rowOff>
    </xdr:from>
    <xdr:to>
      <xdr:col>11</xdr:col>
      <xdr:colOff>847725</xdr:colOff>
      <xdr:row>30</xdr:row>
      <xdr:rowOff>180975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9524</xdr:colOff>
      <xdr:row>2</xdr:row>
      <xdr:rowOff>19050</xdr:rowOff>
    </xdr:from>
    <xdr:to>
      <xdr:col>8</xdr:col>
      <xdr:colOff>603249</xdr:colOff>
      <xdr:row>16</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171449</xdr:rowOff>
    </xdr:from>
    <xdr:to>
      <xdr:col>8</xdr:col>
      <xdr:colOff>571500</xdr:colOff>
      <xdr:row>46</xdr:row>
      <xdr:rowOff>66674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16</xdr:row>
      <xdr:rowOff>76200</xdr:rowOff>
    </xdr:from>
    <xdr:to>
      <xdr:col>9</xdr:col>
      <xdr:colOff>15874</xdr:colOff>
      <xdr:row>30</xdr:row>
      <xdr:rowOff>152400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0.16193</cdr:x>
      <cdr:y>0.23611</cdr:y>
    </cdr:from>
    <cdr:to>
      <cdr:x>0.32908</cdr:x>
      <cdr:y>0.56944</cdr:y>
    </cdr:to>
    <cdr:sp macro="" textlink="">
      <cdr:nvSpPr>
        <cdr:cNvPr id="2" name="TextBox 1"/>
        <cdr:cNvSpPr txBox="1"/>
      </cdr:nvSpPr>
      <cdr:spPr>
        <a:xfrm xmlns:a="http://schemas.openxmlformats.org/drawingml/2006/main">
          <a:off x="885826" y="6477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anose="02020404030301010803" pitchFamily="18" charset="0"/>
            </a:rPr>
            <a:t>Bond prices excluded</a:t>
          </a:r>
        </a:p>
      </cdr:txBody>
    </cdr:sp>
  </cdr:relSizeAnchor>
  <cdr:relSizeAnchor xmlns:cdr="http://schemas.openxmlformats.org/drawingml/2006/chartDrawing">
    <cdr:from>
      <cdr:x>0.51538</cdr:x>
      <cdr:y>0.65278</cdr:y>
    </cdr:from>
    <cdr:to>
      <cdr:x>0.68253</cdr:x>
      <cdr:y>0.98611</cdr:y>
    </cdr:to>
    <cdr:sp macro="" textlink="">
      <cdr:nvSpPr>
        <cdr:cNvPr id="3" name="TextBox 2"/>
        <cdr:cNvSpPr txBox="1"/>
      </cdr:nvSpPr>
      <cdr:spPr>
        <a:xfrm xmlns:a="http://schemas.openxmlformats.org/drawingml/2006/main">
          <a:off x="2819401" y="17907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anose="02020404030301010803" pitchFamily="18" charset="0"/>
            </a:rPr>
            <a:t>Bond prices included</a:t>
          </a:r>
        </a:p>
        <a:p xmlns:a="http://schemas.openxmlformats.org/drawingml/2006/main">
          <a:r>
            <a:rPr lang="en-US" sz="1100">
              <a:latin typeface="Garamond" panose="02020404030301010803" pitchFamily="18" charset="0"/>
            </a:rPr>
            <a:t>(benchmark)</a:t>
          </a:r>
        </a:p>
      </cdr:txBody>
    </cdr:sp>
  </cdr:relSizeAnchor>
</c:userShapes>
</file>

<file path=xl/drawings/drawing12.xml><?xml version="1.0" encoding="utf-8"?>
<c:userShapes xmlns:c="http://schemas.openxmlformats.org/drawingml/2006/chart">
  <cdr:relSizeAnchor xmlns:cdr="http://schemas.openxmlformats.org/drawingml/2006/chartDrawing">
    <cdr:from>
      <cdr:x>0.09848</cdr:x>
      <cdr:y>0.21791</cdr:y>
    </cdr:from>
    <cdr:to>
      <cdr:x>0.26632</cdr:x>
      <cdr:y>0.52859</cdr:y>
    </cdr:to>
    <cdr:sp macro="" textlink="">
      <cdr:nvSpPr>
        <cdr:cNvPr id="2" name="TextBox 1"/>
        <cdr:cNvSpPr txBox="1"/>
      </cdr:nvSpPr>
      <cdr:spPr>
        <a:xfrm xmlns:a="http://schemas.openxmlformats.org/drawingml/2006/main">
          <a:off x="536575" y="641350"/>
          <a:ext cx="914400" cy="9144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anose="02020404030301010803" pitchFamily="18" charset="0"/>
            </a:rPr>
            <a:t>Bond prices excluded</a:t>
          </a:r>
        </a:p>
      </cdr:txBody>
    </cdr:sp>
  </cdr:relSizeAnchor>
  <cdr:relSizeAnchor xmlns:cdr="http://schemas.openxmlformats.org/drawingml/2006/chartDrawing">
    <cdr:from>
      <cdr:x>0.44814</cdr:x>
      <cdr:y>0.44444</cdr:y>
    </cdr:from>
    <cdr:to>
      <cdr:x>0.61597</cdr:x>
      <cdr:y>0.75512</cdr:y>
    </cdr:to>
    <cdr:sp macro="" textlink="">
      <cdr:nvSpPr>
        <cdr:cNvPr id="3" name="TextBox 2"/>
        <cdr:cNvSpPr txBox="1"/>
      </cdr:nvSpPr>
      <cdr:spPr>
        <a:xfrm xmlns:a="http://schemas.openxmlformats.org/drawingml/2006/main">
          <a:off x="2441575" y="1308100"/>
          <a:ext cx="914400" cy="9144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anose="02020404030301010803" pitchFamily="18" charset="0"/>
            </a:rPr>
            <a:t>Bond prices included</a:t>
          </a:r>
        </a:p>
        <a:p xmlns:a="http://schemas.openxmlformats.org/drawingml/2006/main">
          <a:r>
            <a:rPr lang="en-US" sz="1100">
              <a:latin typeface="Garamond" panose="02020404030301010803" pitchFamily="18" charset="0"/>
            </a:rPr>
            <a:t>(benchmark)</a:t>
          </a:r>
        </a:p>
      </cdr:txBody>
    </cdr:sp>
  </cdr:relSizeAnchor>
</c:userShapes>
</file>

<file path=xl/drawings/drawing13.xml><?xml version="1.0" encoding="utf-8"?>
<c:userShapes xmlns:c="http://schemas.openxmlformats.org/drawingml/2006/chart">
  <cdr:relSizeAnchor xmlns:cdr="http://schemas.openxmlformats.org/drawingml/2006/chartDrawing">
    <cdr:from>
      <cdr:x>0.10098</cdr:x>
      <cdr:y>0.1956</cdr:y>
    </cdr:from>
    <cdr:to>
      <cdr:x>0.26717</cdr:x>
      <cdr:y>0.52894</cdr:y>
    </cdr:to>
    <cdr:sp macro="" textlink="">
      <cdr:nvSpPr>
        <cdr:cNvPr id="2" name="TextBox 1"/>
        <cdr:cNvSpPr txBox="1"/>
      </cdr:nvSpPr>
      <cdr:spPr>
        <a:xfrm xmlns:a="http://schemas.openxmlformats.org/drawingml/2006/main">
          <a:off x="555625" y="536575"/>
          <a:ext cx="914400" cy="9144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anose="02020404030301010803" pitchFamily="18" charset="0"/>
            </a:rPr>
            <a:t>Bond prices excluded</a:t>
          </a:r>
        </a:p>
      </cdr:txBody>
    </cdr:sp>
  </cdr:relSizeAnchor>
  <cdr:relSizeAnchor xmlns:cdr="http://schemas.openxmlformats.org/drawingml/2006/chartDrawing">
    <cdr:from>
      <cdr:x>0.44201</cdr:x>
      <cdr:y>0.49074</cdr:y>
    </cdr:from>
    <cdr:to>
      <cdr:x>0.60819</cdr:x>
      <cdr:y>0.82407</cdr:y>
    </cdr:to>
    <cdr:sp macro="" textlink="">
      <cdr:nvSpPr>
        <cdr:cNvPr id="3" name="TextBox 2"/>
        <cdr:cNvSpPr txBox="1"/>
      </cdr:nvSpPr>
      <cdr:spPr>
        <a:xfrm xmlns:a="http://schemas.openxmlformats.org/drawingml/2006/main">
          <a:off x="2432050" y="1346200"/>
          <a:ext cx="914400" cy="9144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anose="02020404030301010803" pitchFamily="18" charset="0"/>
            </a:rPr>
            <a:t>Bond prices included</a:t>
          </a:r>
        </a:p>
        <a:p xmlns:a="http://schemas.openxmlformats.org/drawingml/2006/main">
          <a:r>
            <a:rPr lang="en-US" sz="1100">
              <a:latin typeface="Garamond" panose="02020404030301010803" pitchFamily="18" charset="0"/>
            </a:rPr>
            <a:t>(benchmark)</a:t>
          </a:r>
        </a:p>
      </cdr:txBody>
    </cdr:sp>
  </cdr:relSizeAnchor>
</c:userShapes>
</file>

<file path=xl/drawings/drawing14.xml><?xml version="1.0" encoding="utf-8"?>
<xdr:wsDr xmlns:xdr="http://schemas.openxmlformats.org/drawingml/2006/spreadsheetDrawing" xmlns:a="http://schemas.openxmlformats.org/drawingml/2006/main">
  <xdr:twoCellAnchor>
    <xdr:from>
      <xdr:col>13</xdr:col>
      <xdr:colOff>9525</xdr:colOff>
      <xdr:row>2</xdr:row>
      <xdr:rowOff>9525</xdr:rowOff>
    </xdr:from>
    <xdr:to>
      <xdr:col>20</xdr:col>
      <xdr:colOff>57151</xdr:colOff>
      <xdr:row>23</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50800</xdr:colOff>
      <xdr:row>2</xdr:row>
      <xdr:rowOff>28574</xdr:rowOff>
    </xdr:from>
    <xdr:to>
      <xdr:col>27</xdr:col>
      <xdr:colOff>0</xdr:colOff>
      <xdr:row>23</xdr:row>
      <xdr:rowOff>171449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15875</xdr:colOff>
      <xdr:row>24</xdr:row>
      <xdr:rowOff>9525</xdr:rowOff>
    </xdr:from>
    <xdr:to>
      <xdr:col>20</xdr:col>
      <xdr:colOff>12700</xdr:colOff>
      <xdr:row>45</xdr:row>
      <xdr:rowOff>31750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581025</xdr:colOff>
      <xdr:row>24</xdr:row>
      <xdr:rowOff>0</xdr:rowOff>
    </xdr:from>
    <xdr:to>
      <xdr:col>27</xdr:col>
      <xdr:colOff>3174</xdr:colOff>
      <xdr:row>44</xdr:row>
      <xdr:rowOff>177800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15875</xdr:colOff>
      <xdr:row>45</xdr:row>
      <xdr:rowOff>0</xdr:rowOff>
    </xdr:from>
    <xdr:to>
      <xdr:col>20</xdr:col>
      <xdr:colOff>19050</xdr:colOff>
      <xdr:row>65</xdr:row>
      <xdr:rowOff>168276</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22225</xdr:colOff>
      <xdr:row>44</xdr:row>
      <xdr:rowOff>171450</xdr:rowOff>
    </xdr:from>
    <xdr:to>
      <xdr:col>26</xdr:col>
      <xdr:colOff>596900</xdr:colOff>
      <xdr:row>65</xdr:row>
      <xdr:rowOff>161925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0.41721</cdr:x>
      <cdr:y>0.48223</cdr:y>
    </cdr:from>
    <cdr:to>
      <cdr:x>0.62913</cdr:x>
      <cdr:y>0.77314</cdr:y>
    </cdr:to>
    <cdr:sp macro="" textlink="">
      <cdr:nvSpPr>
        <cdr:cNvPr id="2" name="TextBox 1"/>
        <cdr:cNvSpPr txBox="1"/>
      </cdr:nvSpPr>
      <cdr:spPr>
        <a:xfrm xmlns:a="http://schemas.openxmlformats.org/drawingml/2006/main">
          <a:off x="1800210" y="2011845"/>
          <a:ext cx="914398" cy="12136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Increase</a:t>
          </a:r>
          <a:r>
            <a:rPr lang="en-US" sz="1100" baseline="0">
              <a:latin typeface="Garamond" pitchFamily="18" charset="0"/>
            </a:rPr>
            <a:t> in</a:t>
          </a:r>
        </a:p>
        <a:p xmlns:a="http://schemas.openxmlformats.org/drawingml/2006/main">
          <a:r>
            <a:rPr lang="en-US" sz="1100">
              <a:latin typeface="Garamond" pitchFamily="18" charset="0"/>
            </a:rPr>
            <a:t>labor-neutral technology</a:t>
          </a:r>
        </a:p>
      </cdr:txBody>
    </cdr:sp>
  </cdr:relSizeAnchor>
  <cdr:relSizeAnchor xmlns:cdr="http://schemas.openxmlformats.org/drawingml/2006/chartDrawing">
    <cdr:from>
      <cdr:x>0.17882</cdr:x>
      <cdr:y>0.13088</cdr:y>
    </cdr:from>
    <cdr:to>
      <cdr:x>0.39074</cdr:x>
      <cdr:y>0.42179</cdr:y>
    </cdr:to>
    <cdr:sp macro="" textlink="">
      <cdr:nvSpPr>
        <cdr:cNvPr id="3" name="TextBox 1"/>
        <cdr:cNvSpPr txBox="1"/>
      </cdr:nvSpPr>
      <cdr:spPr>
        <a:xfrm xmlns:a="http://schemas.openxmlformats.org/drawingml/2006/main">
          <a:off x="771565" y="546039"/>
          <a:ext cx="914397" cy="121366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100">
              <a:latin typeface="Garamond" pitchFamily="18" charset="0"/>
            </a:rPr>
            <a:t>Decline in </a:t>
          </a:r>
        </a:p>
        <a:p xmlns:a="http://schemas.openxmlformats.org/drawingml/2006/main">
          <a:r>
            <a:rPr lang="en-US" sz="1100">
              <a:latin typeface="Garamond" pitchFamily="18" charset="0"/>
            </a:rPr>
            <a:t>risk aversion</a:t>
          </a:r>
        </a:p>
      </cdr:txBody>
    </cdr:sp>
  </cdr:relSizeAnchor>
</c:userShapes>
</file>

<file path=xl/drawings/drawing16.xml><?xml version="1.0" encoding="utf-8"?>
<c:userShapes xmlns:c="http://schemas.openxmlformats.org/drawingml/2006/chart">
  <cdr:relSizeAnchor xmlns:cdr="http://schemas.openxmlformats.org/drawingml/2006/chartDrawing">
    <cdr:from>
      <cdr:x>0.38253</cdr:x>
      <cdr:y>0.32491</cdr:y>
    </cdr:from>
    <cdr:to>
      <cdr:x>0.5994</cdr:x>
      <cdr:y>0.61782</cdr:y>
    </cdr:to>
    <cdr:sp macro="" textlink="">
      <cdr:nvSpPr>
        <cdr:cNvPr id="2" name="TextBox 1"/>
        <cdr:cNvSpPr txBox="1"/>
      </cdr:nvSpPr>
      <cdr:spPr>
        <a:xfrm xmlns:a="http://schemas.openxmlformats.org/drawingml/2006/main">
          <a:off x="1612884" y="1346209"/>
          <a:ext cx="914411" cy="121363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Increase</a:t>
          </a:r>
          <a:r>
            <a:rPr lang="en-US" sz="1100" baseline="0">
              <a:latin typeface="Garamond" pitchFamily="18" charset="0"/>
            </a:rPr>
            <a:t> in</a:t>
          </a:r>
        </a:p>
        <a:p xmlns:a="http://schemas.openxmlformats.org/drawingml/2006/main">
          <a:r>
            <a:rPr lang="en-US" sz="1100">
              <a:latin typeface="Garamond" pitchFamily="18" charset="0"/>
            </a:rPr>
            <a:t>labor-neutral technology</a:t>
          </a:r>
        </a:p>
      </cdr:txBody>
    </cdr:sp>
  </cdr:relSizeAnchor>
  <cdr:relSizeAnchor xmlns:cdr="http://schemas.openxmlformats.org/drawingml/2006/chartDrawing">
    <cdr:from>
      <cdr:x>0.2741</cdr:x>
      <cdr:y>0.77471</cdr:y>
    </cdr:from>
    <cdr:to>
      <cdr:x>0.49097</cdr:x>
      <cdr:y>1</cdr:y>
    </cdr:to>
    <cdr:sp macro="" textlink="">
      <cdr:nvSpPr>
        <cdr:cNvPr id="3" name="TextBox 1"/>
        <cdr:cNvSpPr txBox="1"/>
      </cdr:nvSpPr>
      <cdr:spPr>
        <a:xfrm xmlns:a="http://schemas.openxmlformats.org/drawingml/2006/main">
          <a:off x="1155700" y="3209925"/>
          <a:ext cx="914420" cy="93344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Decline in </a:t>
          </a:r>
        </a:p>
        <a:p xmlns:a="http://schemas.openxmlformats.org/drawingml/2006/main">
          <a:r>
            <a:rPr lang="en-US" sz="1100">
              <a:latin typeface="Garamond" pitchFamily="18" charset="0"/>
            </a:rPr>
            <a:t>risk aversion</a:t>
          </a:r>
        </a:p>
      </cdr:txBody>
    </cdr:sp>
  </cdr:relSizeAnchor>
</c:userShapes>
</file>

<file path=xl/drawings/drawing17.xml><?xml version="1.0" encoding="utf-8"?>
<c:userShapes xmlns:c="http://schemas.openxmlformats.org/drawingml/2006/chart">
  <cdr:relSizeAnchor xmlns:cdr="http://schemas.openxmlformats.org/drawingml/2006/chartDrawing">
    <cdr:from>
      <cdr:x>0.16307</cdr:x>
      <cdr:y>0.10418</cdr:y>
    </cdr:from>
    <cdr:to>
      <cdr:x>0.37752</cdr:x>
      <cdr:y>0.40588</cdr:y>
    </cdr:to>
    <cdr:sp macro="" textlink="">
      <cdr:nvSpPr>
        <cdr:cNvPr id="2" name="TextBox 1"/>
        <cdr:cNvSpPr txBox="1"/>
      </cdr:nvSpPr>
      <cdr:spPr>
        <a:xfrm xmlns:a="http://schemas.openxmlformats.org/drawingml/2006/main">
          <a:off x="695316" y="419100"/>
          <a:ext cx="914421" cy="121365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100">
              <a:latin typeface="Garamond" pitchFamily="18" charset="0"/>
            </a:rPr>
            <a:t>Decline in </a:t>
          </a:r>
        </a:p>
        <a:p xmlns:a="http://schemas.openxmlformats.org/drawingml/2006/main">
          <a:r>
            <a:rPr lang="en-US" sz="1100">
              <a:latin typeface="Garamond" pitchFamily="18" charset="0"/>
            </a:rPr>
            <a:t>risk aversion</a:t>
          </a:r>
        </a:p>
      </cdr:txBody>
    </cdr:sp>
  </cdr:relSizeAnchor>
  <cdr:relSizeAnchor xmlns:cdr="http://schemas.openxmlformats.org/drawingml/2006/chartDrawing">
    <cdr:from>
      <cdr:x>0.31496</cdr:x>
      <cdr:y>0.41911</cdr:y>
    </cdr:from>
    <cdr:to>
      <cdr:x>0.5294</cdr:x>
      <cdr:y>0.72081</cdr:y>
    </cdr:to>
    <cdr:sp macro="" textlink="">
      <cdr:nvSpPr>
        <cdr:cNvPr id="3" name="TextBox 1"/>
        <cdr:cNvSpPr txBox="1"/>
      </cdr:nvSpPr>
      <cdr:spPr>
        <a:xfrm xmlns:a="http://schemas.openxmlformats.org/drawingml/2006/main">
          <a:off x="1343007" y="1685954"/>
          <a:ext cx="914378" cy="121365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100">
              <a:latin typeface="Garamond" pitchFamily="18" charset="0"/>
            </a:rPr>
            <a:t>Increase in </a:t>
          </a:r>
        </a:p>
        <a:p xmlns:a="http://schemas.openxmlformats.org/drawingml/2006/main">
          <a:r>
            <a:rPr lang="en-US" sz="1100">
              <a:latin typeface="Garamond" pitchFamily="18" charset="0"/>
            </a:rPr>
            <a:t>labor-neutral technology</a:t>
          </a:r>
        </a:p>
      </cdr:txBody>
    </cdr:sp>
  </cdr:relSizeAnchor>
</c:userShapes>
</file>

<file path=xl/drawings/drawing18.xml><?xml version="1.0" encoding="utf-8"?>
<c:userShapes xmlns:c="http://schemas.openxmlformats.org/drawingml/2006/chart">
  <cdr:relSizeAnchor xmlns:cdr="http://schemas.openxmlformats.org/drawingml/2006/chartDrawing">
    <cdr:from>
      <cdr:x>0.32422</cdr:x>
      <cdr:y>0.58121</cdr:y>
    </cdr:from>
    <cdr:to>
      <cdr:x>0.53693</cdr:x>
      <cdr:y>0.88555</cdr:y>
    </cdr:to>
    <cdr:sp macro="" textlink="">
      <cdr:nvSpPr>
        <cdr:cNvPr id="2" name="TextBox 1"/>
        <cdr:cNvSpPr txBox="1"/>
      </cdr:nvSpPr>
      <cdr:spPr>
        <a:xfrm xmlns:a="http://schemas.openxmlformats.org/drawingml/2006/main">
          <a:off x="1393804" y="2317759"/>
          <a:ext cx="914429" cy="121364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Increase</a:t>
          </a:r>
          <a:r>
            <a:rPr lang="en-US" sz="1100" baseline="0">
              <a:latin typeface="Garamond" pitchFamily="18" charset="0"/>
            </a:rPr>
            <a:t> in</a:t>
          </a:r>
        </a:p>
        <a:p xmlns:a="http://schemas.openxmlformats.org/drawingml/2006/main">
          <a:r>
            <a:rPr lang="en-US" sz="1100">
              <a:latin typeface="Garamond" pitchFamily="18" charset="0"/>
            </a:rPr>
            <a:t>labor-neutral technology</a:t>
          </a:r>
        </a:p>
      </cdr:txBody>
    </cdr:sp>
  </cdr:relSizeAnchor>
  <cdr:relSizeAnchor xmlns:cdr="http://schemas.openxmlformats.org/drawingml/2006/chartDrawing">
    <cdr:from>
      <cdr:x>0.51034</cdr:x>
      <cdr:y>0.08678</cdr:y>
    </cdr:from>
    <cdr:to>
      <cdr:x>0.72305</cdr:x>
      <cdr:y>0.39113</cdr:y>
    </cdr:to>
    <cdr:sp macro="" textlink="">
      <cdr:nvSpPr>
        <cdr:cNvPr id="3" name="TextBox 1"/>
        <cdr:cNvSpPr txBox="1"/>
      </cdr:nvSpPr>
      <cdr:spPr>
        <a:xfrm xmlns:a="http://schemas.openxmlformats.org/drawingml/2006/main">
          <a:off x="2193925" y="346075"/>
          <a:ext cx="914420" cy="121365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Decline in </a:t>
          </a:r>
        </a:p>
        <a:p xmlns:a="http://schemas.openxmlformats.org/drawingml/2006/main">
          <a:r>
            <a:rPr lang="en-US" sz="1100">
              <a:latin typeface="Garamond" pitchFamily="18" charset="0"/>
            </a:rPr>
            <a:t>risk aversion</a:t>
          </a:r>
        </a:p>
      </cdr:txBody>
    </cdr:sp>
  </cdr:relSizeAnchor>
</c:userShapes>
</file>

<file path=xl/drawings/drawing19.xml><?xml version="1.0" encoding="utf-8"?>
<c:userShapes xmlns:c="http://schemas.openxmlformats.org/drawingml/2006/chart">
  <cdr:relSizeAnchor xmlns:cdr="http://schemas.openxmlformats.org/drawingml/2006/chartDrawing">
    <cdr:from>
      <cdr:x>0.47509</cdr:x>
      <cdr:y>0.76856</cdr:y>
    </cdr:from>
    <cdr:to>
      <cdr:x>0.68921</cdr:x>
      <cdr:y>1</cdr:y>
    </cdr:to>
    <cdr:sp macro="" textlink="">
      <cdr:nvSpPr>
        <cdr:cNvPr id="2" name="TextBox 1"/>
        <cdr:cNvSpPr txBox="1"/>
      </cdr:nvSpPr>
      <cdr:spPr>
        <a:xfrm xmlns:a="http://schemas.openxmlformats.org/drawingml/2006/main">
          <a:off x="2028825" y="3057525"/>
          <a:ext cx="914372" cy="9207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100">
              <a:latin typeface="Garamond" pitchFamily="18" charset="0"/>
            </a:rPr>
            <a:t>Decline</a:t>
          </a:r>
          <a:r>
            <a:rPr lang="en-US" sz="1100" baseline="0">
              <a:latin typeface="Garamond" pitchFamily="18" charset="0"/>
            </a:rPr>
            <a:t> in </a:t>
          </a:r>
        </a:p>
        <a:p xmlns:a="http://schemas.openxmlformats.org/drawingml/2006/main">
          <a:r>
            <a:rPr lang="en-US" sz="1100" baseline="0">
              <a:latin typeface="Garamond" pitchFamily="18" charset="0"/>
            </a:rPr>
            <a:t>r</a:t>
          </a:r>
          <a:r>
            <a:rPr lang="en-US" sz="1100">
              <a:latin typeface="Garamond" pitchFamily="18" charset="0"/>
            </a:rPr>
            <a:t>isk aversion</a:t>
          </a:r>
        </a:p>
      </cdr:txBody>
    </cdr:sp>
  </cdr:relSizeAnchor>
  <cdr:relSizeAnchor xmlns:cdr="http://schemas.openxmlformats.org/drawingml/2006/chartDrawing">
    <cdr:from>
      <cdr:x>0.27212</cdr:x>
      <cdr:y>0.32083</cdr:y>
    </cdr:from>
    <cdr:to>
      <cdr:x>0.48625</cdr:x>
      <cdr:y>0.6259</cdr:y>
    </cdr:to>
    <cdr:sp macro="" textlink="">
      <cdr:nvSpPr>
        <cdr:cNvPr id="3" name="TextBox 1"/>
        <cdr:cNvSpPr txBox="1"/>
      </cdr:nvSpPr>
      <cdr:spPr>
        <a:xfrm xmlns:a="http://schemas.openxmlformats.org/drawingml/2006/main">
          <a:off x="1162040" y="1276331"/>
          <a:ext cx="914415" cy="121365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100">
              <a:latin typeface="Garamond" pitchFamily="18" charset="0"/>
            </a:rPr>
            <a:t>Increase in </a:t>
          </a:r>
        </a:p>
        <a:p xmlns:a="http://schemas.openxmlformats.org/drawingml/2006/main">
          <a:r>
            <a:rPr lang="en-US" sz="1100">
              <a:latin typeface="Garamond" pitchFamily="18" charset="0"/>
            </a:rPr>
            <a:t>labor-neutral technology</a:t>
          </a:r>
        </a:p>
      </cdr:txBody>
    </cdr:sp>
  </cdr:relSizeAnchor>
</c:userShapes>
</file>

<file path=xl/drawings/drawing2.xml><?xml version="1.0" encoding="utf-8"?>
<xdr:wsDr xmlns:xdr="http://schemas.openxmlformats.org/drawingml/2006/spreadsheetDrawing" xmlns:a="http://schemas.openxmlformats.org/drawingml/2006/main">
  <xdr:twoCellAnchor>
    <xdr:from>
      <xdr:col>20</xdr:col>
      <xdr:colOff>19050</xdr:colOff>
      <xdr:row>2</xdr:row>
      <xdr:rowOff>9525</xdr:rowOff>
    </xdr:from>
    <xdr:to>
      <xdr:col>24</xdr:col>
      <xdr:colOff>600075</xdr:colOff>
      <xdr:row>11</xdr:row>
      <xdr:rowOff>190500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0</xdr:colOff>
      <xdr:row>2</xdr:row>
      <xdr:rowOff>0</xdr:rowOff>
    </xdr:from>
    <xdr:to>
      <xdr:col>29</xdr:col>
      <xdr:colOff>581025</xdr:colOff>
      <xdr:row>11</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0</xdr:colOff>
      <xdr:row>12</xdr:row>
      <xdr:rowOff>0</xdr:rowOff>
    </xdr:from>
    <xdr:to>
      <xdr:col>24</xdr:col>
      <xdr:colOff>581025</xdr:colOff>
      <xdr:row>21</xdr:row>
      <xdr:rowOff>180975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xdr:col>
      <xdr:colOff>0</xdr:colOff>
      <xdr:row>12</xdr:row>
      <xdr:rowOff>0</xdr:rowOff>
    </xdr:from>
    <xdr:to>
      <xdr:col>29</xdr:col>
      <xdr:colOff>581025</xdr:colOff>
      <xdr:row>21</xdr:row>
      <xdr:rowOff>180975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0</xdr:colOff>
      <xdr:row>22</xdr:row>
      <xdr:rowOff>0</xdr:rowOff>
    </xdr:from>
    <xdr:to>
      <xdr:col>24</xdr:col>
      <xdr:colOff>581025</xdr:colOff>
      <xdr:row>31</xdr:row>
      <xdr:rowOff>180975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25</xdr:col>
      <xdr:colOff>0</xdr:colOff>
      <xdr:row>22</xdr:row>
      <xdr:rowOff>0</xdr:rowOff>
    </xdr:from>
    <xdr:to>
      <xdr:col>29</xdr:col>
      <xdr:colOff>581025</xdr:colOff>
      <xdr:row>31</xdr:row>
      <xdr:rowOff>180975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0</xdr:colOff>
      <xdr:row>32</xdr:row>
      <xdr:rowOff>0</xdr:rowOff>
    </xdr:from>
    <xdr:to>
      <xdr:col>24</xdr:col>
      <xdr:colOff>581025</xdr:colOff>
      <xdr:row>41</xdr:row>
      <xdr:rowOff>180975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25</xdr:col>
      <xdr:colOff>0</xdr:colOff>
      <xdr:row>32</xdr:row>
      <xdr:rowOff>0</xdr:rowOff>
    </xdr:from>
    <xdr:to>
      <xdr:col>29</xdr:col>
      <xdr:colOff>581025</xdr:colOff>
      <xdr:row>41</xdr:row>
      <xdr:rowOff>180975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0.14704</cdr:x>
      <cdr:y>0.31344</cdr:y>
    </cdr:from>
    <cdr:to>
      <cdr:x>0.36309</cdr:x>
      <cdr:y>0.61755</cdr:y>
    </cdr:to>
    <cdr:sp macro="" textlink="">
      <cdr:nvSpPr>
        <cdr:cNvPr id="2" name="TextBox 1"/>
        <cdr:cNvSpPr txBox="1"/>
      </cdr:nvSpPr>
      <cdr:spPr>
        <a:xfrm xmlns:a="http://schemas.openxmlformats.org/drawingml/2006/main">
          <a:off x="622300" y="1250950"/>
          <a:ext cx="914398" cy="121366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Increase</a:t>
          </a:r>
          <a:r>
            <a:rPr lang="en-US" sz="1100" baseline="0">
              <a:latin typeface="Garamond" pitchFamily="18" charset="0"/>
            </a:rPr>
            <a:t> in</a:t>
          </a:r>
        </a:p>
        <a:p xmlns:a="http://schemas.openxmlformats.org/drawingml/2006/main">
          <a:r>
            <a:rPr lang="en-US" sz="1100">
              <a:latin typeface="Garamond" pitchFamily="18" charset="0"/>
            </a:rPr>
            <a:t>labor-neutral technology</a:t>
          </a:r>
        </a:p>
      </cdr:txBody>
    </cdr:sp>
  </cdr:relSizeAnchor>
  <cdr:relSizeAnchor xmlns:cdr="http://schemas.openxmlformats.org/drawingml/2006/chartDrawing">
    <cdr:from>
      <cdr:x>0.33158</cdr:x>
      <cdr:y>0.8568</cdr:y>
    </cdr:from>
    <cdr:to>
      <cdr:x>0.54764</cdr:x>
      <cdr:y>0.99523</cdr:y>
    </cdr:to>
    <cdr:sp macro="" textlink="">
      <cdr:nvSpPr>
        <cdr:cNvPr id="3" name="TextBox 1"/>
        <cdr:cNvSpPr txBox="1"/>
      </cdr:nvSpPr>
      <cdr:spPr>
        <a:xfrm xmlns:a="http://schemas.openxmlformats.org/drawingml/2006/main">
          <a:off x="1403350" y="3419475"/>
          <a:ext cx="914420" cy="552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Decline in </a:t>
          </a:r>
        </a:p>
        <a:p xmlns:a="http://schemas.openxmlformats.org/drawingml/2006/main">
          <a:r>
            <a:rPr lang="en-US" sz="1100">
              <a:latin typeface="Garamond" pitchFamily="18" charset="0"/>
            </a:rPr>
            <a:t>risk aversion</a:t>
          </a: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8669694" cy="628844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0.46463</cdr:x>
      <cdr:y>0.15843</cdr:y>
    </cdr:from>
    <cdr:to>
      <cdr:x>0.57005</cdr:x>
      <cdr:y>0.30355</cdr:y>
    </cdr:to>
    <cdr:sp macro="" textlink="">
      <cdr:nvSpPr>
        <cdr:cNvPr id="2" name="TextBox 1"/>
        <cdr:cNvSpPr txBox="1"/>
      </cdr:nvSpPr>
      <cdr:spPr>
        <a:xfrm xmlns:a="http://schemas.openxmlformats.org/drawingml/2006/main">
          <a:off x="4029808" y="998293"/>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Term spread</a:t>
          </a:r>
        </a:p>
      </cdr:txBody>
    </cdr:sp>
  </cdr:relSizeAnchor>
  <cdr:relSizeAnchor xmlns:cdr="http://schemas.openxmlformats.org/drawingml/2006/chartDrawing">
    <cdr:from>
      <cdr:x>0.57713</cdr:x>
      <cdr:y>0.78713</cdr:y>
    </cdr:from>
    <cdr:to>
      <cdr:x>0.68256</cdr:x>
      <cdr:y>0.93225</cdr:y>
    </cdr:to>
    <cdr:sp macro="" textlink="">
      <cdr:nvSpPr>
        <cdr:cNvPr id="3" name="TextBox 1"/>
        <cdr:cNvSpPr txBox="1"/>
      </cdr:nvSpPr>
      <cdr:spPr>
        <a:xfrm xmlns:a="http://schemas.openxmlformats.org/drawingml/2006/main">
          <a:off x="5005631" y="4959837"/>
          <a:ext cx="914400" cy="9144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Hansen</a:t>
          </a:r>
          <a:r>
            <a:rPr lang="en-US" sz="1100">
              <a:latin typeface="Garamond"/>
            </a:rPr>
            <a:t>–Jagannathan</a:t>
          </a:r>
        </a:p>
        <a:p xmlns:a="http://schemas.openxmlformats.org/drawingml/2006/main">
          <a:r>
            <a:rPr lang="en-US" sz="1100">
              <a:latin typeface="Garamond"/>
            </a:rPr>
            <a:t>bound</a:t>
          </a:r>
          <a:endParaRPr lang="en-US" sz="1100">
            <a:latin typeface="Garamond" pitchFamily="18" charset="0"/>
          </a:endParaRPr>
        </a:p>
      </cdr:txBody>
    </cdr:sp>
  </cdr:relSizeAnchor>
</c:userShapes>
</file>

<file path=xl/drawings/drawing23.xml><?xml version="1.0" encoding="utf-8"?>
<xdr:wsDr xmlns:xdr="http://schemas.openxmlformats.org/drawingml/2006/spreadsheetDrawing" xmlns:a="http://schemas.openxmlformats.org/drawingml/2006/main">
  <xdr:twoCellAnchor>
    <xdr:from>
      <xdr:col>15</xdr:col>
      <xdr:colOff>0</xdr:colOff>
      <xdr:row>26</xdr:row>
      <xdr:rowOff>19050</xdr:rowOff>
    </xdr:from>
    <xdr:to>
      <xdr:col>25</xdr:col>
      <xdr:colOff>0</xdr:colOff>
      <xdr:row>47</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228600</xdr:colOff>
      <xdr:row>28</xdr:row>
      <xdr:rowOff>0</xdr:rowOff>
    </xdr:from>
    <xdr:to>
      <xdr:col>22</xdr:col>
      <xdr:colOff>228600</xdr:colOff>
      <xdr:row>41</xdr:row>
      <xdr:rowOff>9525</xdr:rowOff>
    </xdr:to>
    <xdr:cxnSp macro="">
      <xdr:nvCxnSpPr>
        <xdr:cNvPr id="3" name="Straight Connector 2"/>
        <xdr:cNvCxnSpPr/>
      </xdr:nvCxnSpPr>
      <xdr:spPr>
        <a:xfrm flipV="1">
          <a:off x="15240000" y="6096000"/>
          <a:ext cx="0" cy="2486025"/>
        </a:xfrm>
        <a:prstGeom prst="line">
          <a:avLst/>
        </a:prstGeom>
        <a:ln w="31750" cmpd="dbl">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409575</xdr:colOff>
      <xdr:row>26</xdr:row>
      <xdr:rowOff>0</xdr:rowOff>
    </xdr:from>
    <xdr:to>
      <xdr:col>14</xdr:col>
      <xdr:colOff>314325</xdr:colOff>
      <xdr:row>47</xdr:row>
      <xdr:rowOff>57150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0.00853</cdr:x>
      <cdr:y>0.92952</cdr:y>
    </cdr:from>
    <cdr:to>
      <cdr:x>0.11394</cdr:x>
      <cdr:y>1</cdr:y>
    </cdr:to>
    <cdr:sp macro="" textlink="">
      <cdr:nvSpPr>
        <cdr:cNvPr id="2" name="TextBox 1"/>
        <cdr:cNvSpPr txBox="1"/>
      </cdr:nvSpPr>
      <cdr:spPr>
        <a:xfrm xmlns:a="http://schemas.openxmlformats.org/drawingml/2006/main">
          <a:off x="73981" y="5853713"/>
          <a:ext cx="914400" cy="4438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000" baseline="0">
            <a:latin typeface="Garamond" pitchFamily="18" charset="0"/>
          </a:endParaRPr>
        </a:p>
      </cdr:txBody>
    </cdr:sp>
  </cdr:relSizeAnchor>
</c:userShapes>
</file>

<file path=xl/drawings/drawing25.xml><?xml version="1.0" encoding="utf-8"?>
<c:userShapes xmlns:c="http://schemas.openxmlformats.org/drawingml/2006/chart">
  <cdr:relSizeAnchor xmlns:cdr="http://schemas.openxmlformats.org/drawingml/2006/chartDrawing">
    <cdr:from>
      <cdr:x>0.00853</cdr:x>
      <cdr:y>0.92952</cdr:y>
    </cdr:from>
    <cdr:to>
      <cdr:x>0.11394</cdr:x>
      <cdr:y>1</cdr:y>
    </cdr:to>
    <cdr:sp macro="" textlink="">
      <cdr:nvSpPr>
        <cdr:cNvPr id="2" name="TextBox 1"/>
        <cdr:cNvSpPr txBox="1"/>
      </cdr:nvSpPr>
      <cdr:spPr>
        <a:xfrm xmlns:a="http://schemas.openxmlformats.org/drawingml/2006/main">
          <a:off x="73981" y="5853713"/>
          <a:ext cx="914400" cy="4438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000" baseline="0">
            <a:latin typeface="Garamond" pitchFamily="18" charset="0"/>
          </a:endParaRPr>
        </a:p>
      </cdr:txBody>
    </cdr:sp>
  </cdr:relSizeAnchor>
</c:userShapes>
</file>

<file path=xl/drawings/drawing26.xml><?xml version="1.0" encoding="utf-8"?>
<xdr:wsDr xmlns:xdr="http://schemas.openxmlformats.org/drawingml/2006/spreadsheetDrawing" xmlns:a="http://schemas.openxmlformats.org/drawingml/2006/main">
  <xdr:twoCellAnchor>
    <xdr:from>
      <xdr:col>15</xdr:col>
      <xdr:colOff>0</xdr:colOff>
      <xdr:row>26</xdr:row>
      <xdr:rowOff>19050</xdr:rowOff>
    </xdr:from>
    <xdr:to>
      <xdr:col>25</xdr:col>
      <xdr:colOff>0</xdr:colOff>
      <xdr:row>47</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228600</xdr:colOff>
      <xdr:row>28</xdr:row>
      <xdr:rowOff>0</xdr:rowOff>
    </xdr:from>
    <xdr:to>
      <xdr:col>22</xdr:col>
      <xdr:colOff>228600</xdr:colOff>
      <xdr:row>41</xdr:row>
      <xdr:rowOff>9525</xdr:rowOff>
    </xdr:to>
    <xdr:cxnSp macro="">
      <xdr:nvCxnSpPr>
        <xdr:cNvPr id="3" name="Straight Connector 2"/>
        <xdr:cNvCxnSpPr/>
      </xdr:nvCxnSpPr>
      <xdr:spPr>
        <a:xfrm flipV="1">
          <a:off x="15240000" y="6096000"/>
          <a:ext cx="0" cy="2486025"/>
        </a:xfrm>
        <a:prstGeom prst="line">
          <a:avLst/>
        </a:prstGeom>
        <a:ln w="31750" cmpd="dbl">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409575</xdr:colOff>
      <xdr:row>26</xdr:row>
      <xdr:rowOff>0</xdr:rowOff>
    </xdr:from>
    <xdr:to>
      <xdr:col>14</xdr:col>
      <xdr:colOff>314325</xdr:colOff>
      <xdr:row>47</xdr:row>
      <xdr:rowOff>57150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0.00853</cdr:x>
      <cdr:y>0.92952</cdr:y>
    </cdr:from>
    <cdr:to>
      <cdr:x>0.11394</cdr:x>
      <cdr:y>1</cdr:y>
    </cdr:to>
    <cdr:sp macro="" textlink="">
      <cdr:nvSpPr>
        <cdr:cNvPr id="2" name="TextBox 1"/>
        <cdr:cNvSpPr txBox="1"/>
      </cdr:nvSpPr>
      <cdr:spPr>
        <a:xfrm xmlns:a="http://schemas.openxmlformats.org/drawingml/2006/main">
          <a:off x="73981" y="5853713"/>
          <a:ext cx="914400" cy="4438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000" baseline="0">
            <a:latin typeface="Garamond" pitchFamily="18" charset="0"/>
          </a:endParaRPr>
        </a:p>
      </cdr:txBody>
    </cdr:sp>
  </cdr:relSizeAnchor>
</c:userShapes>
</file>

<file path=xl/drawings/drawing28.xml><?xml version="1.0" encoding="utf-8"?>
<c:userShapes xmlns:c="http://schemas.openxmlformats.org/drawingml/2006/chart">
  <cdr:relSizeAnchor xmlns:cdr="http://schemas.openxmlformats.org/drawingml/2006/chartDrawing">
    <cdr:from>
      <cdr:x>0.00853</cdr:x>
      <cdr:y>0.92952</cdr:y>
    </cdr:from>
    <cdr:to>
      <cdr:x>0.11394</cdr:x>
      <cdr:y>1</cdr:y>
    </cdr:to>
    <cdr:sp macro="" textlink="">
      <cdr:nvSpPr>
        <cdr:cNvPr id="2" name="TextBox 1"/>
        <cdr:cNvSpPr txBox="1"/>
      </cdr:nvSpPr>
      <cdr:spPr>
        <a:xfrm xmlns:a="http://schemas.openxmlformats.org/drawingml/2006/main">
          <a:off x="73981" y="5853713"/>
          <a:ext cx="914400" cy="4438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000" baseline="0">
            <a:latin typeface="Garamond" pitchFamily="18"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10</xdr:col>
      <xdr:colOff>9526</xdr:colOff>
      <xdr:row>1</xdr:row>
      <xdr:rowOff>163285</xdr:rowOff>
    </xdr:from>
    <xdr:to>
      <xdr:col>14</xdr:col>
      <xdr:colOff>15876</xdr:colOff>
      <xdr:row>73</xdr:row>
      <xdr:rowOff>176893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0</xdr:colOff>
      <xdr:row>1</xdr:row>
      <xdr:rowOff>122463</xdr:rowOff>
    </xdr:from>
    <xdr:to>
      <xdr:col>17</xdr:col>
      <xdr:colOff>552449</xdr:colOff>
      <xdr:row>73</xdr:row>
      <xdr:rowOff>176892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544286</xdr:colOff>
      <xdr:row>1</xdr:row>
      <xdr:rowOff>136071</xdr:rowOff>
    </xdr:from>
    <xdr:to>
      <xdr:col>22</xdr:col>
      <xdr:colOff>12700</xdr:colOff>
      <xdr:row>73</xdr:row>
      <xdr:rowOff>176893</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31749</xdr:colOff>
      <xdr:row>1</xdr:row>
      <xdr:rowOff>163285</xdr:rowOff>
    </xdr:from>
    <xdr:to>
      <xdr:col>25</xdr:col>
      <xdr:colOff>568324</xdr:colOff>
      <xdr:row>73</xdr:row>
      <xdr:rowOff>136071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27214</xdr:colOff>
      <xdr:row>0</xdr:row>
      <xdr:rowOff>190498</xdr:rowOff>
    </xdr:from>
    <xdr:to>
      <xdr:col>38</xdr:col>
      <xdr:colOff>29482</xdr:colOff>
      <xdr:row>73</xdr:row>
      <xdr:rowOff>163285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25</xdr:col>
      <xdr:colOff>585107</xdr:colOff>
      <xdr:row>2</xdr:row>
      <xdr:rowOff>13607</xdr:rowOff>
    </xdr:from>
    <xdr:to>
      <xdr:col>29</xdr:col>
      <xdr:colOff>509362</xdr:colOff>
      <xdr:row>74</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0</xdr:colOff>
      <xdr:row>2</xdr:row>
      <xdr:rowOff>0</xdr:rowOff>
    </xdr:from>
    <xdr:to>
      <xdr:col>33</xdr:col>
      <xdr:colOff>536576</xdr:colOff>
      <xdr:row>74</xdr:row>
      <xdr:rowOff>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absoluteAnchor>
    <xdr:pos x="0" y="0"/>
    <xdr:ext cx="8669694" cy="628844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0.06077</cdr:x>
      <cdr:y>0.86491</cdr:y>
    </cdr:from>
    <cdr:to>
      <cdr:x>0.08316</cdr:x>
      <cdr:y>0.89134</cdr:y>
    </cdr:to>
    <cdr:sp macro="" textlink="">
      <cdr:nvSpPr>
        <cdr:cNvPr id="2" name="Rectangle 1"/>
        <cdr:cNvSpPr/>
      </cdr:nvSpPr>
      <cdr:spPr>
        <a:xfrm xmlns:a="http://schemas.openxmlformats.org/drawingml/2006/main">
          <a:off x="527128" y="5446842"/>
          <a:ext cx="194216" cy="166445"/>
        </a:xfrm>
        <a:prstGeom xmlns:a="http://schemas.openxmlformats.org/drawingml/2006/main" prst="rect">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0.24307</cdr:x>
      <cdr:y>0.55066</cdr:y>
    </cdr:from>
    <cdr:to>
      <cdr:x>0.34849</cdr:x>
      <cdr:y>0.69586</cdr:y>
    </cdr:to>
    <cdr:sp macro="" textlink="">
      <cdr:nvSpPr>
        <cdr:cNvPr id="3" name="TextBox 2"/>
        <cdr:cNvSpPr txBox="1"/>
      </cdr:nvSpPr>
      <cdr:spPr>
        <a:xfrm xmlns:a="http://schemas.openxmlformats.org/drawingml/2006/main">
          <a:off x="2108447" y="346784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Average empirical yields (spread=2.07)</a:t>
          </a:r>
        </a:p>
      </cdr:txBody>
    </cdr:sp>
  </cdr:relSizeAnchor>
  <cdr:relSizeAnchor xmlns:cdr="http://schemas.openxmlformats.org/drawingml/2006/chartDrawing">
    <cdr:from>
      <cdr:x>0.23881</cdr:x>
      <cdr:y>0.4464</cdr:y>
    </cdr:from>
    <cdr:to>
      <cdr:x>0.27825</cdr:x>
      <cdr:y>0.55507</cdr:y>
    </cdr:to>
    <cdr:sp macro="" textlink="">
      <cdr:nvSpPr>
        <cdr:cNvPr id="5" name="Straight Connector 4"/>
        <cdr:cNvSpPr/>
      </cdr:nvSpPr>
      <cdr:spPr>
        <a:xfrm xmlns:a="http://schemas.openxmlformats.org/drawingml/2006/main" rot="16200000" flipV="1">
          <a:off x="1900374" y="2982341"/>
          <a:ext cx="684322" cy="34216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0.45935</cdr:x>
      <cdr:y>0.41334</cdr:y>
    </cdr:from>
    <cdr:to>
      <cdr:x>0.56476</cdr:x>
      <cdr:y>0.55854</cdr:y>
    </cdr:to>
    <cdr:sp macro="" textlink="">
      <cdr:nvSpPr>
        <cdr:cNvPr id="6" name="TextBox 5"/>
        <cdr:cNvSpPr txBox="1"/>
      </cdr:nvSpPr>
      <cdr:spPr>
        <a:xfrm xmlns:a="http://schemas.openxmlformats.org/drawingml/2006/main">
          <a:off x="3984644" y="2601269"/>
          <a:ext cx="914385" cy="9137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Steady-state</a:t>
          </a:r>
        </a:p>
        <a:p xmlns:a="http://schemas.openxmlformats.org/drawingml/2006/main">
          <a:r>
            <a:rPr lang="en-US" sz="1100">
              <a:latin typeface="Garamond" pitchFamily="18" charset="0"/>
            </a:rPr>
            <a:t>yields (spread=1.91)</a:t>
          </a:r>
        </a:p>
      </cdr:txBody>
    </cdr:sp>
  </cdr:relSizeAnchor>
  <cdr:relSizeAnchor xmlns:cdr="http://schemas.openxmlformats.org/drawingml/2006/chartDrawing">
    <cdr:from>
      <cdr:x>0.47451</cdr:x>
      <cdr:y>0.38919</cdr:y>
    </cdr:from>
    <cdr:to>
      <cdr:x>0.49823</cdr:x>
      <cdr:y>0.4181</cdr:y>
    </cdr:to>
    <cdr:sp macro="" textlink="">
      <cdr:nvSpPr>
        <cdr:cNvPr id="8" name="Straight Connector 7"/>
        <cdr:cNvSpPr/>
      </cdr:nvSpPr>
      <cdr:spPr>
        <a:xfrm xmlns:a="http://schemas.openxmlformats.org/drawingml/2006/main" rot="16200000" flipH="1">
          <a:off x="4128085" y="2437363"/>
          <a:ext cx="181957" cy="20580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0.01279</cdr:x>
      <cdr:y>0.88693</cdr:y>
    </cdr:from>
    <cdr:to>
      <cdr:x>0.15032</cdr:x>
      <cdr:y>1</cdr:y>
    </cdr:to>
    <cdr:sp macro="" textlink="">
      <cdr:nvSpPr>
        <cdr:cNvPr id="9" name="TextBox 8"/>
        <cdr:cNvSpPr txBox="1"/>
      </cdr:nvSpPr>
      <cdr:spPr>
        <a:xfrm xmlns:a="http://schemas.openxmlformats.org/drawingml/2006/main">
          <a:off x="110971" y="5585534"/>
          <a:ext cx="1192936" cy="71206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000">
              <a:latin typeface="Garamond" pitchFamily="18" charset="0"/>
            </a:rPr>
            <a:t>Note:</a:t>
          </a:r>
          <a:r>
            <a:rPr lang="en-US" sz="1000" baseline="0">
              <a:latin typeface="Garamond" pitchFamily="18" charset="0"/>
            </a:rPr>
            <a:t> </a:t>
          </a:r>
          <a:r>
            <a:rPr lang="en-US" sz="1000" baseline="0">
              <a:latin typeface="Garamond" pitchFamily="18" charset="0"/>
              <a:ea typeface="+mn-ea"/>
              <a:cs typeface="+mn-cs"/>
            </a:rPr>
            <a:t>The solid black line gives the yield curve at the model's steady state; the grey lines are for the model with constant risk aversion and where the inflation target is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000" baseline="0">
              <a:latin typeface="Garamond" pitchFamily="18" charset="0"/>
              <a:ea typeface="+mn-ea"/>
              <a:cs typeface="+mn-cs"/>
            </a:rPr>
            <a:t>unaffected by shocks to labor-neutral technology. The other parameters are not reestimated. All the lines are normalized to match the 10-year yield  exactly, so the plot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000" baseline="0">
              <a:latin typeface="Garamond" pitchFamily="18" charset="0"/>
              <a:ea typeface="+mn-ea"/>
              <a:cs typeface="+mn-cs"/>
            </a:rPr>
            <a:t>measures steady-state spreads. B</a:t>
          </a:r>
          <a:r>
            <a:rPr lang="en-US" sz="1000" baseline="0">
              <a:latin typeface="Garamond" pitchFamily="18" charset="0"/>
            </a:rPr>
            <a:t>oxes are average sample yields. The grey area is the 95% confidence band for the average yields relative to the 10-year yield, calculated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000" baseline="0">
              <a:latin typeface="Garamond" pitchFamily="18" charset="0"/>
            </a:rPr>
            <a:t>using the Newey</a:t>
          </a:r>
          <a:r>
            <a:rPr lang="en-US" sz="1000" baseline="0">
              <a:latin typeface="Calibri"/>
              <a:cs typeface="Calibri"/>
            </a:rPr>
            <a:t>–</a:t>
          </a:r>
          <a:r>
            <a:rPr lang="en-US" sz="1000" baseline="0">
              <a:latin typeface="Garamond" pitchFamily="18" charset="0"/>
            </a:rPr>
            <a:t>West method with 6 lags. The solid black line gives the yield curve at the model's steady state, normalized to match the 10-year yield exactly.</a:t>
          </a:r>
          <a:endParaRPr lang="en-US" sz="1000">
            <a:latin typeface="Garamond" pitchFamily="18" charset="0"/>
          </a:endParaRPr>
        </a:p>
      </cdr:txBody>
    </cdr:sp>
  </cdr:relSizeAnchor>
  <cdr:relSizeAnchor xmlns:cdr="http://schemas.openxmlformats.org/drawingml/2006/chartDrawing">
    <cdr:from>
      <cdr:x>0.10239</cdr:x>
      <cdr:y>0.24073</cdr:y>
    </cdr:from>
    <cdr:to>
      <cdr:x>0.2078</cdr:x>
      <cdr:y>0.38593</cdr:y>
    </cdr:to>
    <cdr:sp macro="" textlink="">
      <cdr:nvSpPr>
        <cdr:cNvPr id="10" name="TextBox 9"/>
        <cdr:cNvSpPr txBox="1"/>
      </cdr:nvSpPr>
      <cdr:spPr>
        <a:xfrm xmlns:a="http://schemas.openxmlformats.org/drawingml/2006/main">
          <a:off x="888194" y="1515004"/>
          <a:ext cx="914385" cy="91378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Steady-state</a:t>
          </a:r>
          <a:r>
            <a:rPr lang="en-US" sz="1100" baseline="0">
              <a:latin typeface="Garamond" pitchFamily="18" charset="0"/>
            </a:rPr>
            <a:t> yields</a:t>
          </a:r>
        </a:p>
        <a:p xmlns:a="http://schemas.openxmlformats.org/drawingml/2006/main">
          <a:r>
            <a:rPr lang="en-US" sz="1100" baseline="0">
              <a:latin typeface="Garamond" pitchFamily="18" charset="0"/>
            </a:rPr>
            <a:t>Constant risk aversion</a:t>
          </a:r>
        </a:p>
        <a:p xmlns:a="http://schemas.openxmlformats.org/drawingml/2006/main">
          <a:r>
            <a:rPr lang="en-US" sz="1100" baseline="0">
              <a:latin typeface="Garamond" pitchFamily="18" charset="0"/>
            </a:rPr>
            <a:t>(spread=1.20)</a:t>
          </a:r>
        </a:p>
      </cdr:txBody>
    </cdr:sp>
  </cdr:relSizeAnchor>
  <cdr:relSizeAnchor xmlns:cdr="http://schemas.openxmlformats.org/drawingml/2006/chartDrawing">
    <cdr:from>
      <cdr:x>0.17729</cdr:x>
      <cdr:y>0.32217</cdr:y>
    </cdr:from>
    <cdr:to>
      <cdr:x>0.18954</cdr:x>
      <cdr:y>0.35495</cdr:y>
    </cdr:to>
    <cdr:sp macro="" textlink="">
      <cdr:nvSpPr>
        <cdr:cNvPr id="12" name="Straight Connector 11"/>
        <cdr:cNvSpPr/>
      </cdr:nvSpPr>
      <cdr:spPr>
        <a:xfrm xmlns:a="http://schemas.openxmlformats.org/drawingml/2006/main" rot="16200000" flipH="1">
          <a:off x="1487892" y="2077535"/>
          <a:ext cx="206348" cy="10626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0.13113</cdr:x>
      <cdr:y>0.65198</cdr:y>
    </cdr:from>
    <cdr:to>
      <cdr:x>0.23655</cdr:x>
      <cdr:y>0.79718</cdr:y>
    </cdr:to>
    <cdr:sp macro="" textlink="">
      <cdr:nvSpPr>
        <cdr:cNvPr id="11" name="TextBox 10"/>
        <cdr:cNvSpPr txBox="1"/>
      </cdr:nvSpPr>
      <cdr:spPr>
        <a:xfrm xmlns:a="http://schemas.openxmlformats.org/drawingml/2006/main">
          <a:off x="1137451" y="4105922"/>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Empirical 95% confidence band</a:t>
          </a:r>
        </a:p>
      </cdr:txBody>
    </cdr:sp>
  </cdr:relSizeAnchor>
  <cdr:relSizeAnchor xmlns:cdr="http://schemas.openxmlformats.org/drawingml/2006/chartDrawing">
    <cdr:from>
      <cdr:x>0.13646</cdr:x>
      <cdr:y>0.61674</cdr:y>
    </cdr:from>
    <cdr:to>
      <cdr:x>0.15459</cdr:x>
      <cdr:y>0.64904</cdr:y>
    </cdr:to>
    <cdr:sp macro="" textlink="">
      <cdr:nvSpPr>
        <cdr:cNvPr id="14" name="Straight Connector 13"/>
        <cdr:cNvSpPr/>
      </cdr:nvSpPr>
      <cdr:spPr>
        <a:xfrm xmlns:a="http://schemas.openxmlformats.org/drawingml/2006/main" flipH="1" flipV="1">
          <a:off x="1183666" y="3884006"/>
          <a:ext cx="157263" cy="203413"/>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0.57099</cdr:x>
      <cdr:y>0.13261</cdr:y>
    </cdr:from>
    <cdr:to>
      <cdr:x>0.6764</cdr:x>
      <cdr:y>0.27781</cdr:y>
    </cdr:to>
    <cdr:sp macro="" textlink="">
      <cdr:nvSpPr>
        <cdr:cNvPr id="15" name="TextBox 1"/>
        <cdr:cNvSpPr txBox="1"/>
      </cdr:nvSpPr>
      <cdr:spPr>
        <a:xfrm xmlns:a="http://schemas.openxmlformats.org/drawingml/2006/main">
          <a:off x="4953052" y="834581"/>
          <a:ext cx="914385" cy="9137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100">
              <a:latin typeface="Garamond" pitchFamily="18" charset="0"/>
            </a:rPr>
            <a:t>Steady-state</a:t>
          </a:r>
          <a:r>
            <a:rPr lang="en-US" sz="1100" baseline="0">
              <a:latin typeface="Garamond" pitchFamily="18" charset="0"/>
            </a:rPr>
            <a:t> yields </a:t>
          </a:r>
        </a:p>
        <a:p xmlns:a="http://schemas.openxmlformats.org/drawingml/2006/main">
          <a:r>
            <a:rPr lang="en-US" sz="1100" baseline="0">
              <a:latin typeface="Garamond" pitchFamily="18" charset="0"/>
            </a:rPr>
            <a:t>π* indep. of z</a:t>
          </a:r>
        </a:p>
        <a:p xmlns:a="http://schemas.openxmlformats.org/drawingml/2006/main">
          <a:r>
            <a:rPr lang="en-US" sz="1100" baseline="0">
              <a:latin typeface="Garamond" pitchFamily="18" charset="0"/>
            </a:rPr>
            <a:t>(spread=-1.37)</a:t>
          </a:r>
        </a:p>
      </cdr:txBody>
    </cdr:sp>
  </cdr:relSizeAnchor>
  <cdr:relSizeAnchor xmlns:cdr="http://schemas.openxmlformats.org/drawingml/2006/chartDrawing">
    <cdr:from>
      <cdr:x>0.611</cdr:x>
      <cdr:y>0.12432</cdr:y>
    </cdr:from>
    <cdr:to>
      <cdr:x>0.61961</cdr:x>
      <cdr:y>0.1399</cdr:y>
    </cdr:to>
    <cdr:sp macro="" textlink="">
      <cdr:nvSpPr>
        <cdr:cNvPr id="16" name="Straight Connector 15"/>
        <cdr:cNvSpPr/>
      </cdr:nvSpPr>
      <cdr:spPr>
        <a:xfrm xmlns:a="http://schemas.openxmlformats.org/drawingml/2006/main" rot="16200000">
          <a:off x="5288467" y="794066"/>
          <a:ext cx="98010" cy="74699"/>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dr:relSizeAnchor xmlns:cdr="http://schemas.openxmlformats.org/drawingml/2006/chartDrawing">
    <cdr:from>
      <cdr:x>0.44183</cdr:x>
      <cdr:y>0.06126</cdr:y>
    </cdr:from>
    <cdr:to>
      <cdr:x>0.52549</cdr:x>
      <cdr:y>0.08829</cdr:y>
    </cdr:to>
    <cdr:sp macro="" textlink="">
      <cdr:nvSpPr>
        <cdr:cNvPr id="18" name="Straight Arrow Connector 17"/>
        <cdr:cNvSpPr/>
      </cdr:nvSpPr>
      <cdr:spPr>
        <a:xfrm xmlns:a="http://schemas.openxmlformats.org/drawingml/2006/main" flipH="1" flipV="1">
          <a:off x="3832679" y="385535"/>
          <a:ext cx="725712" cy="170087"/>
        </a:xfrm>
        <a:prstGeom xmlns:a="http://schemas.openxmlformats.org/drawingml/2006/main" prst="straightConnector1">
          <a:avLst/>
        </a:prstGeom>
        <a:ln xmlns:a="http://schemas.openxmlformats.org/drawingml/2006/main" w="0">
          <a:solidFill>
            <a:schemeClr val="bg1">
              <a:lumMod val="50000"/>
            </a:schemeClr>
          </a:solidFill>
          <a:tailEnd type="stealth" w="lg" len="lg"/>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6.xml><?xml version="1.0" encoding="utf-8"?>
<xdr:wsDr xmlns:xdr="http://schemas.openxmlformats.org/drawingml/2006/spreadsheetDrawing" xmlns:a="http://schemas.openxmlformats.org/drawingml/2006/main">
  <xdr:twoCellAnchor>
    <xdr:from>
      <xdr:col>11</xdr:col>
      <xdr:colOff>0</xdr:colOff>
      <xdr:row>4</xdr:row>
      <xdr:rowOff>0</xdr:rowOff>
    </xdr:from>
    <xdr:to>
      <xdr:col>20</xdr:col>
      <xdr:colOff>600075</xdr:colOff>
      <xdr:row>25</xdr:row>
      <xdr:rowOff>66675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9525</xdr:colOff>
      <xdr:row>25</xdr:row>
      <xdr:rowOff>66675</xdr:rowOff>
    </xdr:from>
    <xdr:to>
      <xdr:col>21</xdr:col>
      <xdr:colOff>0</xdr:colOff>
      <xdr:row>46</xdr:row>
      <xdr:rowOff>171450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0.16905</cdr:x>
      <cdr:y>0.82699</cdr:y>
    </cdr:from>
    <cdr:to>
      <cdr:x>0.27446</cdr:x>
      <cdr:y>0.97219</cdr:y>
    </cdr:to>
    <cdr:sp macro="" textlink="">
      <cdr:nvSpPr>
        <cdr:cNvPr id="2" name="TextBox 1"/>
        <cdr:cNvSpPr txBox="1"/>
      </cdr:nvSpPr>
      <cdr:spPr>
        <a:xfrm xmlns:a="http://schemas.openxmlformats.org/drawingml/2006/main">
          <a:off x="1028919" y="3363525"/>
          <a:ext cx="641575" cy="59055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Benchmark model</a:t>
          </a:r>
        </a:p>
      </cdr:txBody>
    </cdr:sp>
  </cdr:relSizeAnchor>
  <cdr:relSizeAnchor xmlns:cdr="http://schemas.openxmlformats.org/drawingml/2006/chartDrawing">
    <cdr:from>
      <cdr:x>0.34634</cdr:x>
      <cdr:y>0.23846</cdr:y>
    </cdr:from>
    <cdr:to>
      <cdr:x>0.45175</cdr:x>
      <cdr:y>0.38366</cdr:y>
    </cdr:to>
    <cdr:sp macro="" textlink="">
      <cdr:nvSpPr>
        <cdr:cNvPr id="3" name="TextBox 1"/>
        <cdr:cNvSpPr txBox="1"/>
      </cdr:nvSpPr>
      <cdr:spPr>
        <a:xfrm xmlns:a="http://schemas.openxmlformats.org/drawingml/2006/main">
          <a:off x="2107962" y="969842"/>
          <a:ext cx="641575" cy="59055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VAR forecast</a:t>
          </a:r>
        </a:p>
      </cdr:txBody>
    </cdr:sp>
  </cdr:relSizeAnchor>
  <cdr:relSizeAnchor xmlns:cdr="http://schemas.openxmlformats.org/drawingml/2006/chartDrawing">
    <cdr:from>
      <cdr:x>0.13146</cdr:x>
      <cdr:y>0.7096</cdr:y>
    </cdr:from>
    <cdr:to>
      <cdr:x>0.17371</cdr:x>
      <cdr:y>0.83841</cdr:y>
    </cdr:to>
    <cdr:sp macro="" textlink="">
      <cdr:nvSpPr>
        <cdr:cNvPr id="5" name="Straight Connector 4"/>
        <cdr:cNvSpPr/>
      </cdr:nvSpPr>
      <cdr:spPr>
        <a:xfrm xmlns:a="http://schemas.openxmlformats.org/drawingml/2006/main">
          <a:off x="800100" y="2886075"/>
          <a:ext cx="257180" cy="523879"/>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0.27386</cdr:x>
      <cdr:y>0.28103</cdr:y>
    </cdr:from>
    <cdr:to>
      <cdr:x>0.35524</cdr:x>
      <cdr:y>0.34192</cdr:y>
    </cdr:to>
    <cdr:sp macro="" textlink="">
      <cdr:nvSpPr>
        <cdr:cNvPr id="7" name="Straight Connector 6"/>
        <cdr:cNvSpPr/>
      </cdr:nvSpPr>
      <cdr:spPr>
        <a:xfrm xmlns:a="http://schemas.openxmlformats.org/drawingml/2006/main" flipV="1">
          <a:off x="1666854" y="1143016"/>
          <a:ext cx="495317" cy="247651"/>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0.18936</cdr:x>
      <cdr:y>0.12646</cdr:y>
    </cdr:from>
    <cdr:to>
      <cdr:x>0.33959</cdr:x>
      <cdr:y>0.35129</cdr:y>
    </cdr:to>
    <cdr:sp macro="" textlink="">
      <cdr:nvSpPr>
        <cdr:cNvPr id="4" name="TextBox 3"/>
        <cdr:cNvSpPr txBox="1"/>
      </cdr:nvSpPr>
      <cdr:spPr>
        <a:xfrm xmlns:a="http://schemas.openxmlformats.org/drawingml/2006/main">
          <a:off x="1152525" y="5143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anose="02020404030301010803" pitchFamily="18" charset="0"/>
            </a:rPr>
            <a:t>Realized</a:t>
          </a:r>
          <a:r>
            <a:rPr lang="en-US" sz="1100" baseline="0">
              <a:latin typeface="Garamond" panose="02020404030301010803" pitchFamily="18" charset="0"/>
            </a:rPr>
            <a:t> four-quarter return</a:t>
          </a:r>
          <a:endParaRPr lang="en-US" sz="1100">
            <a:latin typeface="Garamond" panose="02020404030301010803" pitchFamily="18"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0.42883</cdr:x>
      <cdr:y>0.17598</cdr:y>
    </cdr:from>
    <cdr:to>
      <cdr:x>0.53424</cdr:x>
      <cdr:y>0.32118</cdr:y>
    </cdr:to>
    <cdr:sp macro="" textlink="">
      <cdr:nvSpPr>
        <cdr:cNvPr id="2" name="TextBox 1"/>
        <cdr:cNvSpPr txBox="1"/>
      </cdr:nvSpPr>
      <cdr:spPr>
        <a:xfrm xmlns:a="http://schemas.openxmlformats.org/drawingml/2006/main">
          <a:off x="2610040" y="722445"/>
          <a:ext cx="641576" cy="5960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latin typeface="Garamond" pitchFamily="18" charset="0"/>
            </a:rPr>
            <a:t>Term spread</a:t>
          </a:r>
        </a:p>
      </cdr:txBody>
    </cdr:sp>
  </cdr:relSizeAnchor>
  <cdr:relSizeAnchor xmlns:cdr="http://schemas.openxmlformats.org/drawingml/2006/chartDrawing">
    <cdr:from>
      <cdr:x>0.6296</cdr:x>
      <cdr:y>0.30479</cdr:y>
    </cdr:from>
    <cdr:to>
      <cdr:x>0.73501</cdr:x>
      <cdr:y>0.44999</cdr:y>
    </cdr:to>
    <cdr:sp macro="" textlink="">
      <cdr:nvSpPr>
        <cdr:cNvPr id="3" name="TextBox 1"/>
        <cdr:cNvSpPr txBox="1"/>
      </cdr:nvSpPr>
      <cdr:spPr>
        <a:xfrm xmlns:a="http://schemas.openxmlformats.org/drawingml/2006/main">
          <a:off x="3832044" y="1251261"/>
          <a:ext cx="641575" cy="59608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Garamond" pitchFamily="18" charset="0"/>
            </a:rPr>
            <a:t>Term premium</a:t>
          </a:r>
        </a:p>
      </cdr:txBody>
    </cdr:sp>
  </cdr:relSizeAnchor>
</c:userShapes>
</file>

<file path=xl/drawings/drawing9.xml><?xml version="1.0" encoding="utf-8"?>
<xdr:wsDr xmlns:xdr="http://schemas.openxmlformats.org/drawingml/2006/spreadsheetDrawing" xmlns:a="http://schemas.openxmlformats.org/drawingml/2006/main">
  <xdr:twoCellAnchor>
    <xdr:from>
      <xdr:col>7</xdr:col>
      <xdr:colOff>15875</xdr:colOff>
      <xdr:row>49</xdr:row>
      <xdr:rowOff>0</xdr:rowOff>
    </xdr:from>
    <xdr:to>
      <xdr:col>10</xdr:col>
      <xdr:colOff>565150</xdr:colOff>
      <xdr:row>80</xdr:row>
      <xdr:rowOff>12700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15875</xdr:colOff>
      <xdr:row>49</xdr:row>
      <xdr:rowOff>0</xdr:rowOff>
    </xdr:from>
    <xdr:to>
      <xdr:col>14</xdr:col>
      <xdr:colOff>565150</xdr:colOff>
      <xdr:row>80</xdr:row>
      <xdr:rowOff>12700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49</xdr:row>
      <xdr:rowOff>0</xdr:rowOff>
    </xdr:from>
    <xdr:to>
      <xdr:col>18</xdr:col>
      <xdr:colOff>549275</xdr:colOff>
      <xdr:row>80</xdr:row>
      <xdr:rowOff>12700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49</xdr:row>
      <xdr:rowOff>0</xdr:rowOff>
    </xdr:from>
    <xdr:to>
      <xdr:col>22</xdr:col>
      <xdr:colOff>549275</xdr:colOff>
      <xdr:row>80</xdr:row>
      <xdr:rowOff>12700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0</xdr:colOff>
      <xdr:row>49</xdr:row>
      <xdr:rowOff>0</xdr:rowOff>
    </xdr:from>
    <xdr:to>
      <xdr:col>26</xdr:col>
      <xdr:colOff>549275</xdr:colOff>
      <xdr:row>80</xdr:row>
      <xdr:rowOff>12700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587375</xdr:colOff>
      <xdr:row>49</xdr:row>
      <xdr:rowOff>0</xdr:rowOff>
    </xdr:from>
    <xdr:to>
      <xdr:col>30</xdr:col>
      <xdr:colOff>533400</xdr:colOff>
      <xdr:row>80</xdr:row>
      <xdr:rowOff>12700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587375</xdr:colOff>
      <xdr:row>49</xdr:row>
      <xdr:rowOff>0</xdr:rowOff>
    </xdr:from>
    <xdr:to>
      <xdr:col>34</xdr:col>
      <xdr:colOff>533400</xdr:colOff>
      <xdr:row>80</xdr:row>
      <xdr:rowOff>12700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34</xdr:col>
      <xdr:colOff>587375</xdr:colOff>
      <xdr:row>49</xdr:row>
      <xdr:rowOff>0</xdr:rowOff>
    </xdr:from>
    <xdr:to>
      <xdr:col>38</xdr:col>
      <xdr:colOff>533400</xdr:colOff>
      <xdr:row>80</xdr:row>
      <xdr:rowOff>12700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49</xdr:row>
      <xdr:rowOff>0</xdr:rowOff>
    </xdr:from>
    <xdr:to>
      <xdr:col>6</xdr:col>
      <xdr:colOff>549275</xdr:colOff>
      <xdr:row>80</xdr:row>
      <xdr:rowOff>12700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15875</xdr:colOff>
      <xdr:row>80</xdr:row>
      <xdr:rowOff>0</xdr:rowOff>
    </xdr:from>
    <xdr:to>
      <xdr:col>10</xdr:col>
      <xdr:colOff>565150</xdr:colOff>
      <xdr:row>111</xdr:row>
      <xdr:rowOff>12700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11</xdr:col>
      <xdr:colOff>15875</xdr:colOff>
      <xdr:row>80</xdr:row>
      <xdr:rowOff>0</xdr:rowOff>
    </xdr:from>
    <xdr:to>
      <xdr:col>14</xdr:col>
      <xdr:colOff>565150</xdr:colOff>
      <xdr:row>111</xdr:row>
      <xdr:rowOff>12700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15</xdr:col>
      <xdr:colOff>0</xdr:colOff>
      <xdr:row>80</xdr:row>
      <xdr:rowOff>0</xdr:rowOff>
    </xdr:from>
    <xdr:to>
      <xdr:col>18</xdr:col>
      <xdr:colOff>549275</xdr:colOff>
      <xdr:row>111</xdr:row>
      <xdr:rowOff>12700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19</xdr:col>
      <xdr:colOff>0</xdr:colOff>
      <xdr:row>80</xdr:row>
      <xdr:rowOff>0</xdr:rowOff>
    </xdr:from>
    <xdr:to>
      <xdr:col>22</xdr:col>
      <xdr:colOff>549275</xdr:colOff>
      <xdr:row>111</xdr:row>
      <xdr:rowOff>12700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23</xdr:col>
      <xdr:colOff>0</xdr:colOff>
      <xdr:row>80</xdr:row>
      <xdr:rowOff>0</xdr:rowOff>
    </xdr:from>
    <xdr:to>
      <xdr:col>26</xdr:col>
      <xdr:colOff>549275</xdr:colOff>
      <xdr:row>111</xdr:row>
      <xdr:rowOff>12700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26</xdr:col>
      <xdr:colOff>587375</xdr:colOff>
      <xdr:row>80</xdr:row>
      <xdr:rowOff>0</xdr:rowOff>
    </xdr:from>
    <xdr:to>
      <xdr:col>30</xdr:col>
      <xdr:colOff>533400</xdr:colOff>
      <xdr:row>111</xdr:row>
      <xdr:rowOff>12700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587375</xdr:colOff>
      <xdr:row>80</xdr:row>
      <xdr:rowOff>0</xdr:rowOff>
    </xdr:from>
    <xdr:to>
      <xdr:col>34</xdr:col>
      <xdr:colOff>533400</xdr:colOff>
      <xdr:row>111</xdr:row>
      <xdr:rowOff>12700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34</xdr:col>
      <xdr:colOff>587375</xdr:colOff>
      <xdr:row>80</xdr:row>
      <xdr:rowOff>0</xdr:rowOff>
    </xdr:from>
    <xdr:to>
      <xdr:col>38</xdr:col>
      <xdr:colOff>533400</xdr:colOff>
      <xdr:row>111</xdr:row>
      <xdr:rowOff>12700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xdr:col>
      <xdr:colOff>0</xdr:colOff>
      <xdr:row>80</xdr:row>
      <xdr:rowOff>0</xdr:rowOff>
    </xdr:from>
    <xdr:to>
      <xdr:col>6</xdr:col>
      <xdr:colOff>549275</xdr:colOff>
      <xdr:row>111</xdr:row>
      <xdr:rowOff>12700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xdr:col>
      <xdr:colOff>31750</xdr:colOff>
      <xdr:row>111</xdr:row>
      <xdr:rowOff>31750</xdr:rowOff>
    </xdr:from>
    <xdr:to>
      <xdr:col>10</xdr:col>
      <xdr:colOff>581025</xdr:colOff>
      <xdr:row>142</xdr:row>
      <xdr:rowOff>44450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11</xdr:col>
      <xdr:colOff>31750</xdr:colOff>
      <xdr:row>111</xdr:row>
      <xdr:rowOff>31750</xdr:rowOff>
    </xdr:from>
    <xdr:to>
      <xdr:col>14</xdr:col>
      <xdr:colOff>581025</xdr:colOff>
      <xdr:row>142</xdr:row>
      <xdr:rowOff>44450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15</xdr:col>
      <xdr:colOff>15875</xdr:colOff>
      <xdr:row>111</xdr:row>
      <xdr:rowOff>31750</xdr:rowOff>
    </xdr:from>
    <xdr:to>
      <xdr:col>18</xdr:col>
      <xdr:colOff>565150</xdr:colOff>
      <xdr:row>142</xdr:row>
      <xdr:rowOff>44450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19</xdr:col>
      <xdr:colOff>15875</xdr:colOff>
      <xdr:row>111</xdr:row>
      <xdr:rowOff>31750</xdr:rowOff>
    </xdr:from>
    <xdr:to>
      <xdr:col>22</xdr:col>
      <xdr:colOff>565150</xdr:colOff>
      <xdr:row>142</xdr:row>
      <xdr:rowOff>44450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23</xdr:col>
      <xdr:colOff>15875</xdr:colOff>
      <xdr:row>111</xdr:row>
      <xdr:rowOff>31750</xdr:rowOff>
    </xdr:from>
    <xdr:to>
      <xdr:col>26</xdr:col>
      <xdr:colOff>565150</xdr:colOff>
      <xdr:row>142</xdr:row>
      <xdr:rowOff>44450</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27</xdr:col>
      <xdr:colOff>0</xdr:colOff>
      <xdr:row>111</xdr:row>
      <xdr:rowOff>31750</xdr:rowOff>
    </xdr:from>
    <xdr:to>
      <xdr:col>30</xdr:col>
      <xdr:colOff>549275</xdr:colOff>
      <xdr:row>142</xdr:row>
      <xdr:rowOff>44450</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31</xdr:col>
      <xdr:colOff>0</xdr:colOff>
      <xdr:row>111</xdr:row>
      <xdr:rowOff>31750</xdr:rowOff>
    </xdr:from>
    <xdr:to>
      <xdr:col>34</xdr:col>
      <xdr:colOff>549275</xdr:colOff>
      <xdr:row>142</xdr:row>
      <xdr:rowOff>44450</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35</xdr:col>
      <xdr:colOff>0</xdr:colOff>
      <xdr:row>111</xdr:row>
      <xdr:rowOff>31750</xdr:rowOff>
    </xdr:from>
    <xdr:to>
      <xdr:col>38</xdr:col>
      <xdr:colOff>549275</xdr:colOff>
      <xdr:row>142</xdr:row>
      <xdr:rowOff>44450</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3</xdr:col>
      <xdr:colOff>15875</xdr:colOff>
      <xdr:row>111</xdr:row>
      <xdr:rowOff>31750</xdr:rowOff>
    </xdr:from>
    <xdr:to>
      <xdr:col>6</xdr:col>
      <xdr:colOff>565150</xdr:colOff>
      <xdr:row>142</xdr:row>
      <xdr:rowOff>44450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Y36"/>
  <sheetViews>
    <sheetView tabSelected="1" zoomScaleNormal="100" workbookViewId="0">
      <selection activeCell="X64" sqref="X64"/>
    </sheetView>
  </sheetViews>
  <sheetFormatPr defaultRowHeight="15.75" x14ac:dyDescent="0.25"/>
  <cols>
    <col min="1" max="1" width="3.28515625" style="29" bestFit="1" customWidth="1"/>
    <col min="2" max="2" width="11.5703125" style="29" customWidth="1"/>
    <col min="3" max="3" width="29.140625" style="29" customWidth="1"/>
    <col min="4" max="4" width="11.85546875" style="29" customWidth="1"/>
    <col min="5" max="5" width="8" style="29" customWidth="1"/>
    <col min="6" max="6" width="9.140625" style="29"/>
    <col min="7" max="7" width="8.28515625" style="29" customWidth="1"/>
    <col min="8" max="8" width="9.5703125" style="29" bestFit="1" customWidth="1"/>
    <col min="9" max="10" width="7.7109375" style="29" customWidth="1"/>
    <col min="11" max="11" width="10.7109375" style="29" customWidth="1"/>
    <col min="12" max="13" width="9.140625" style="29" customWidth="1"/>
    <col min="14" max="16384" width="9.140625" style="29"/>
  </cols>
  <sheetData>
    <row r="2" spans="1:24" x14ac:dyDescent="0.25">
      <c r="A2" s="25"/>
      <c r="B2" s="26" t="s">
        <v>0</v>
      </c>
      <c r="C2" s="27"/>
      <c r="D2" s="27"/>
      <c r="E2" s="27"/>
      <c r="F2" s="27"/>
      <c r="G2" s="27"/>
      <c r="H2" s="27"/>
      <c r="I2" s="27"/>
      <c r="J2" s="28"/>
      <c r="K2" s="80"/>
    </row>
    <row r="3" spans="1:24" ht="15" customHeight="1" x14ac:dyDescent="0.25">
      <c r="A3" s="30"/>
      <c r="B3" s="31"/>
      <c r="C3" s="32"/>
      <c r="D3" s="104" t="s">
        <v>49</v>
      </c>
      <c r="E3" s="104"/>
      <c r="F3" s="104"/>
      <c r="G3" s="105" t="s">
        <v>51</v>
      </c>
      <c r="H3" s="106"/>
      <c r="I3" s="106"/>
      <c r="J3" s="106"/>
      <c r="K3" s="81"/>
    </row>
    <row r="4" spans="1:24" ht="15" customHeight="1" x14ac:dyDescent="0.25">
      <c r="A4" s="33"/>
      <c r="B4" s="34"/>
      <c r="C4" s="34" t="s">
        <v>5</v>
      </c>
      <c r="D4" s="34" t="s">
        <v>47</v>
      </c>
      <c r="E4" s="35" t="s">
        <v>48</v>
      </c>
      <c r="F4" s="35" t="s">
        <v>50</v>
      </c>
      <c r="G4" s="36" t="s">
        <v>140</v>
      </c>
      <c r="H4" s="35" t="s">
        <v>50</v>
      </c>
      <c r="I4" s="37">
        <v>0.05</v>
      </c>
      <c r="J4" s="38">
        <v>0.95</v>
      </c>
      <c r="K4" s="81"/>
    </row>
    <row r="5" spans="1:24" ht="15" customHeight="1" x14ac:dyDescent="0.35">
      <c r="A5" s="30">
        <v>1</v>
      </c>
      <c r="B5" s="32" t="s">
        <v>144</v>
      </c>
      <c r="C5" s="32" t="s">
        <v>6</v>
      </c>
      <c r="D5" s="32" t="s">
        <v>3</v>
      </c>
      <c r="E5" s="32">
        <v>0.3</v>
      </c>
      <c r="F5" s="32">
        <v>0.1</v>
      </c>
      <c r="G5" s="40">
        <v>0.46560000000000001</v>
      </c>
      <c r="H5" s="40">
        <v>2.7E-2</v>
      </c>
      <c r="I5" s="40">
        <v>0.42359999999999998</v>
      </c>
      <c r="J5" s="76">
        <v>0.51119999999999999</v>
      </c>
      <c r="K5" s="51"/>
      <c r="O5" s="41"/>
      <c r="P5" s="41"/>
      <c r="Q5" s="41"/>
      <c r="R5" s="41"/>
      <c r="S5" s="41"/>
      <c r="T5" s="41"/>
      <c r="U5" s="41"/>
      <c r="V5" s="41"/>
      <c r="W5" s="73"/>
      <c r="X5" s="73"/>
    </row>
    <row r="6" spans="1:24" ht="15" customHeight="1" x14ac:dyDescent="0.35">
      <c r="A6" s="30">
        <v>2</v>
      </c>
      <c r="B6" s="32" t="s">
        <v>145</v>
      </c>
      <c r="C6" s="32" t="s">
        <v>7</v>
      </c>
      <c r="D6" s="32" t="s">
        <v>3</v>
      </c>
      <c r="E6" s="32">
        <v>0.3</v>
      </c>
      <c r="F6" s="32">
        <v>0.1</v>
      </c>
      <c r="G6" s="40">
        <v>0.30370000000000003</v>
      </c>
      <c r="H6" s="40">
        <v>1.6799999999999999E-2</v>
      </c>
      <c r="I6" s="40">
        <v>0.27610000000000001</v>
      </c>
      <c r="J6" s="76">
        <v>0.33160000000000001</v>
      </c>
      <c r="K6" s="51"/>
      <c r="O6" s="41"/>
      <c r="P6" s="41"/>
      <c r="Q6" s="41"/>
      <c r="R6" s="41"/>
      <c r="S6" s="41"/>
      <c r="T6" s="41"/>
      <c r="U6" s="41"/>
      <c r="V6" s="41"/>
      <c r="W6" s="73"/>
      <c r="X6" s="73"/>
    </row>
    <row r="7" spans="1:24" ht="15" customHeight="1" x14ac:dyDescent="0.25">
      <c r="A7" s="30">
        <v>3</v>
      </c>
      <c r="B7" s="32" t="s">
        <v>143</v>
      </c>
      <c r="C7" s="32" t="s">
        <v>8</v>
      </c>
      <c r="D7" s="32" t="s">
        <v>3</v>
      </c>
      <c r="E7" s="32">
        <v>0.5</v>
      </c>
      <c r="F7" s="32">
        <v>0.2</v>
      </c>
      <c r="G7" s="40">
        <v>0.12570000000000001</v>
      </c>
      <c r="H7" s="40">
        <v>1.26E-2</v>
      </c>
      <c r="I7" s="40">
        <v>0.1071</v>
      </c>
      <c r="J7" s="76">
        <v>0.14779999999999999</v>
      </c>
      <c r="K7" s="51"/>
      <c r="O7" s="41"/>
      <c r="P7" s="41"/>
      <c r="Q7" s="41"/>
      <c r="R7" s="41"/>
      <c r="S7" s="41"/>
      <c r="T7" s="41"/>
      <c r="U7" s="41"/>
      <c r="V7" s="41"/>
      <c r="W7" s="73"/>
      <c r="X7" s="73"/>
    </row>
    <row r="8" spans="1:24" ht="15" customHeight="1" x14ac:dyDescent="0.25">
      <c r="A8" s="30">
        <v>4</v>
      </c>
      <c r="B8" s="32" t="s">
        <v>1</v>
      </c>
      <c r="C8" s="32" t="s">
        <v>9</v>
      </c>
      <c r="D8" s="32" t="s">
        <v>4</v>
      </c>
      <c r="E8" s="32">
        <v>5</v>
      </c>
      <c r="F8" s="32">
        <v>3</v>
      </c>
      <c r="G8" s="40">
        <v>0.1358</v>
      </c>
      <c r="H8" s="40">
        <v>1.8599999999999998E-2</v>
      </c>
      <c r="I8" s="40">
        <v>0.1066</v>
      </c>
      <c r="J8" s="76">
        <v>0.16819999999999999</v>
      </c>
      <c r="K8" s="51"/>
      <c r="O8" s="41"/>
      <c r="P8" s="41"/>
      <c r="Q8" s="41"/>
      <c r="R8" s="41"/>
      <c r="S8" s="41"/>
      <c r="T8" s="41"/>
      <c r="U8" s="41"/>
      <c r="V8" s="41"/>
      <c r="W8" s="73"/>
      <c r="X8" s="73"/>
    </row>
    <row r="9" spans="1:24" ht="15" customHeight="1" x14ac:dyDescent="0.35">
      <c r="A9" s="30">
        <v>5</v>
      </c>
      <c r="B9" s="32" t="s">
        <v>146</v>
      </c>
      <c r="C9" s="32" t="s">
        <v>10</v>
      </c>
      <c r="D9" s="32" t="s">
        <v>2</v>
      </c>
      <c r="E9" s="32">
        <v>1.6</v>
      </c>
      <c r="F9" s="32">
        <v>0.3</v>
      </c>
      <c r="G9" s="40">
        <v>1.7095</v>
      </c>
      <c r="H9" s="40">
        <v>3.8800000000000001E-2</v>
      </c>
      <c r="I9" s="40">
        <v>1.6468</v>
      </c>
      <c r="J9" s="76">
        <v>1.7738</v>
      </c>
      <c r="K9" s="51"/>
      <c r="O9" s="41"/>
      <c r="P9" s="41"/>
      <c r="Q9" s="41"/>
      <c r="R9" s="41"/>
      <c r="S9" s="41"/>
      <c r="T9" s="41"/>
      <c r="U9" s="41"/>
      <c r="V9" s="41"/>
      <c r="W9" s="73"/>
      <c r="X9" s="73"/>
    </row>
    <row r="10" spans="1:24" ht="15" customHeight="1" x14ac:dyDescent="0.35">
      <c r="A10" s="30">
        <v>6</v>
      </c>
      <c r="B10" s="32" t="s">
        <v>147</v>
      </c>
      <c r="C10" s="32" t="s">
        <v>11</v>
      </c>
      <c r="D10" s="32" t="s">
        <v>4</v>
      </c>
      <c r="E10" s="32">
        <v>0.15</v>
      </c>
      <c r="F10" s="32">
        <v>0.03</v>
      </c>
      <c r="G10" s="40">
        <v>0.1192</v>
      </c>
      <c r="H10" s="40">
        <v>1.8E-3</v>
      </c>
      <c r="I10" s="40">
        <v>0.1162</v>
      </c>
      <c r="J10" s="76">
        <v>0.1221</v>
      </c>
      <c r="K10" s="51"/>
      <c r="O10" s="41"/>
      <c r="P10" s="41"/>
      <c r="Q10" s="41"/>
      <c r="R10" s="41"/>
      <c r="S10" s="41"/>
      <c r="T10" s="41"/>
      <c r="U10" s="41"/>
      <c r="V10" s="41"/>
      <c r="W10" s="73"/>
      <c r="X10" s="73"/>
    </row>
    <row r="11" spans="1:24" ht="15" customHeight="1" x14ac:dyDescent="0.35">
      <c r="A11" s="30">
        <v>7</v>
      </c>
      <c r="B11" s="32" t="s">
        <v>148</v>
      </c>
      <c r="C11" s="32" t="s">
        <v>12</v>
      </c>
      <c r="D11" s="32" t="s">
        <v>2</v>
      </c>
      <c r="E11" s="32">
        <v>0.15</v>
      </c>
      <c r="F11" s="32">
        <v>0.1</v>
      </c>
      <c r="G11" s="40">
        <v>0.24149999999999999</v>
      </c>
      <c r="H11" s="40">
        <v>8.6999999999999994E-3</v>
      </c>
      <c r="I11" s="40">
        <v>0.22739999999999999</v>
      </c>
      <c r="J11" s="76">
        <v>0.25580000000000003</v>
      </c>
      <c r="K11" s="51"/>
      <c r="O11" s="41"/>
      <c r="P11" s="41"/>
      <c r="Q11" s="41"/>
      <c r="R11" s="41"/>
      <c r="S11" s="41"/>
      <c r="T11" s="41"/>
      <c r="U11" s="41"/>
      <c r="V11" s="41"/>
      <c r="W11" s="73"/>
      <c r="X11" s="73"/>
    </row>
    <row r="12" spans="1:24" ht="15" customHeight="1" x14ac:dyDescent="0.35">
      <c r="A12" s="30">
        <v>8</v>
      </c>
      <c r="B12" s="32" t="s">
        <v>149</v>
      </c>
      <c r="C12" s="32" t="s">
        <v>66</v>
      </c>
      <c r="D12" s="32" t="s">
        <v>3</v>
      </c>
      <c r="E12" s="32">
        <v>0.75</v>
      </c>
      <c r="F12" s="32">
        <v>0.1</v>
      </c>
      <c r="G12" s="40">
        <v>0.96860000000000002</v>
      </c>
      <c r="H12" s="40">
        <v>1.2999999999999999E-3</v>
      </c>
      <c r="I12" s="40">
        <v>0.96650000000000003</v>
      </c>
      <c r="J12" s="76">
        <v>0.97070000000000001</v>
      </c>
      <c r="K12" s="51"/>
      <c r="O12" s="41"/>
      <c r="P12" s="41"/>
      <c r="Q12" s="41"/>
      <c r="R12" s="41"/>
      <c r="S12" s="41"/>
      <c r="T12" s="41"/>
      <c r="U12" s="41"/>
      <c r="V12" s="41"/>
      <c r="W12" s="73"/>
      <c r="X12" s="73"/>
    </row>
    <row r="13" spans="1:24" ht="15" customHeight="1" x14ac:dyDescent="0.35">
      <c r="A13" s="30">
        <v>9</v>
      </c>
      <c r="B13" s="32" t="s">
        <v>189</v>
      </c>
      <c r="C13" s="32" t="s">
        <v>187</v>
      </c>
      <c r="D13" s="32" t="s">
        <v>141</v>
      </c>
      <c r="E13" s="32">
        <v>0.5</v>
      </c>
      <c r="F13" s="32">
        <v>0.28999999999999998</v>
      </c>
      <c r="G13" s="40">
        <v>-4.3900000000000002E-2</v>
      </c>
      <c r="H13" s="40">
        <v>6.4999999999999997E-3</v>
      </c>
      <c r="I13" s="40">
        <v>-5.4199999999999998E-2</v>
      </c>
      <c r="J13" s="76">
        <v>-3.3000000000000002E-2</v>
      </c>
      <c r="K13" s="51"/>
      <c r="O13" s="41"/>
      <c r="P13" s="41"/>
      <c r="Q13" s="41"/>
      <c r="R13" s="41"/>
      <c r="S13" s="41"/>
      <c r="T13" s="41"/>
      <c r="U13" s="41"/>
      <c r="V13" s="41"/>
      <c r="W13" s="73"/>
      <c r="X13" s="73"/>
    </row>
    <row r="14" spans="1:24" ht="15" customHeight="1" x14ac:dyDescent="0.35">
      <c r="A14" s="30">
        <v>10</v>
      </c>
      <c r="B14" s="32" t="s">
        <v>150</v>
      </c>
      <c r="C14" s="32" t="s">
        <v>62</v>
      </c>
      <c r="D14" s="32" t="s">
        <v>3</v>
      </c>
      <c r="E14" s="32">
        <v>0.6</v>
      </c>
      <c r="F14" s="32">
        <v>0.2</v>
      </c>
      <c r="G14" s="40">
        <v>0.9516</v>
      </c>
      <c r="H14" s="40">
        <v>3.7000000000000002E-3</v>
      </c>
      <c r="I14" s="40">
        <v>0.94520000000000004</v>
      </c>
      <c r="J14" s="76">
        <v>0.95750000000000002</v>
      </c>
      <c r="K14" s="51"/>
      <c r="O14" s="41"/>
      <c r="P14" s="41"/>
      <c r="Q14" s="41"/>
      <c r="R14" s="41"/>
      <c r="S14" s="41"/>
      <c r="T14" s="41"/>
      <c r="U14" s="41"/>
      <c r="V14" s="41"/>
      <c r="W14" s="73"/>
      <c r="X14" s="73"/>
    </row>
    <row r="15" spans="1:24" ht="15" customHeight="1" x14ac:dyDescent="0.35">
      <c r="A15" s="30">
        <v>11</v>
      </c>
      <c r="B15" s="32" t="s">
        <v>151</v>
      </c>
      <c r="C15" s="32" t="s">
        <v>63</v>
      </c>
      <c r="D15" s="32" t="s">
        <v>3</v>
      </c>
      <c r="E15" s="32">
        <v>0.6</v>
      </c>
      <c r="F15" s="32">
        <v>0.2</v>
      </c>
      <c r="G15" s="40">
        <v>0.50219999999999998</v>
      </c>
      <c r="H15" s="40">
        <v>1.5599999999999999E-2</v>
      </c>
      <c r="I15" s="40">
        <v>0.47739999999999999</v>
      </c>
      <c r="J15" s="76">
        <v>0.52880000000000005</v>
      </c>
      <c r="K15" s="51"/>
      <c r="O15" s="41"/>
      <c r="P15" s="41"/>
      <c r="Q15" s="41"/>
      <c r="R15" s="41"/>
      <c r="S15" s="41"/>
      <c r="T15" s="41"/>
      <c r="U15" s="41"/>
      <c r="V15" s="41"/>
      <c r="W15" s="73"/>
      <c r="X15" s="73"/>
    </row>
    <row r="16" spans="1:24" ht="15" customHeight="1" x14ac:dyDescent="0.35">
      <c r="A16" s="30">
        <v>12</v>
      </c>
      <c r="B16" s="32" t="s">
        <v>152</v>
      </c>
      <c r="C16" s="32" t="s">
        <v>64</v>
      </c>
      <c r="D16" s="32" t="s">
        <v>3</v>
      </c>
      <c r="E16" s="32">
        <v>0.6</v>
      </c>
      <c r="F16" s="32">
        <v>0.2</v>
      </c>
      <c r="G16" s="40">
        <v>0.88680000000000003</v>
      </c>
      <c r="H16" s="40">
        <v>1.2E-2</v>
      </c>
      <c r="I16" s="40">
        <v>0.86629999999999996</v>
      </c>
      <c r="J16" s="76">
        <v>0.90549999999999997</v>
      </c>
      <c r="K16" s="51"/>
      <c r="O16" s="41"/>
      <c r="P16" s="41"/>
      <c r="Q16" s="41"/>
      <c r="R16" s="41"/>
      <c r="S16" s="41"/>
      <c r="T16" s="41"/>
      <c r="U16" s="41"/>
      <c r="V16" s="41"/>
      <c r="W16" s="73"/>
      <c r="X16" s="73"/>
    </row>
    <row r="17" spans="1:25" ht="15" customHeight="1" x14ac:dyDescent="0.35">
      <c r="A17" s="30">
        <v>13</v>
      </c>
      <c r="B17" s="32" t="s">
        <v>153</v>
      </c>
      <c r="C17" s="32" t="s">
        <v>65</v>
      </c>
      <c r="D17" s="32" t="s">
        <v>3</v>
      </c>
      <c r="E17" s="32">
        <v>0.6</v>
      </c>
      <c r="F17" s="32">
        <v>0.2</v>
      </c>
      <c r="G17" s="40">
        <v>0.40710000000000002</v>
      </c>
      <c r="H17" s="40">
        <v>1.1299999999999999E-2</v>
      </c>
      <c r="I17" s="40">
        <v>0.38900000000000001</v>
      </c>
      <c r="J17" s="76">
        <v>0.4259</v>
      </c>
      <c r="K17" s="51"/>
      <c r="O17" s="41"/>
      <c r="P17" s="41"/>
      <c r="Q17" s="41"/>
      <c r="R17" s="41"/>
      <c r="S17" s="41"/>
      <c r="T17" s="41"/>
      <c r="U17" s="41"/>
      <c r="V17" s="41"/>
      <c r="W17" s="73"/>
      <c r="X17" s="73"/>
    </row>
    <row r="18" spans="1:25" ht="15" customHeight="1" x14ac:dyDescent="0.35">
      <c r="A18" s="30">
        <v>14</v>
      </c>
      <c r="B18" s="32" t="s">
        <v>154</v>
      </c>
      <c r="C18" s="32" t="s">
        <v>191</v>
      </c>
      <c r="D18" s="32" t="s">
        <v>190</v>
      </c>
      <c r="E18" s="32">
        <v>0.43</v>
      </c>
      <c r="F18" s="32">
        <v>8.5000000000000006E-2</v>
      </c>
      <c r="G18" s="40">
        <v>0.78139999999999998</v>
      </c>
      <c r="H18" s="40">
        <v>8.8000000000000005E-3</v>
      </c>
      <c r="I18" s="40">
        <v>0.76639999999999997</v>
      </c>
      <c r="J18" s="76">
        <v>0.79559999999999997</v>
      </c>
      <c r="K18" s="51"/>
      <c r="O18" s="41"/>
      <c r="P18" s="41"/>
      <c r="Q18" s="41"/>
      <c r="R18" s="41"/>
      <c r="S18" s="41"/>
      <c r="T18" s="41"/>
      <c r="U18" s="41"/>
      <c r="V18" s="41"/>
      <c r="W18" s="73"/>
      <c r="X18" s="73"/>
    </row>
    <row r="19" spans="1:25" ht="15" customHeight="1" x14ac:dyDescent="0.25">
      <c r="A19" s="30">
        <v>15</v>
      </c>
      <c r="B19" s="77" t="s">
        <v>199</v>
      </c>
      <c r="C19" s="32" t="s">
        <v>186</v>
      </c>
      <c r="D19" s="32" t="s">
        <v>3</v>
      </c>
      <c r="E19" s="32">
        <v>0.8</v>
      </c>
      <c r="F19" s="32">
        <v>0.1</v>
      </c>
      <c r="G19" s="40">
        <v>0.89810000000000001</v>
      </c>
      <c r="H19" s="40">
        <v>3.5000000000000001E-3</v>
      </c>
      <c r="I19" s="40">
        <v>0.89229999999999998</v>
      </c>
      <c r="J19" s="76">
        <v>0.90400000000000003</v>
      </c>
      <c r="K19" s="51"/>
      <c r="O19" s="41"/>
      <c r="P19" s="41"/>
      <c r="Q19" s="41"/>
      <c r="R19" s="41"/>
      <c r="S19" s="41"/>
      <c r="T19" s="41"/>
      <c r="U19" s="41"/>
      <c r="V19" s="41"/>
      <c r="W19" s="73"/>
      <c r="X19" s="73"/>
    </row>
    <row r="20" spans="1:25" ht="15" customHeight="1" x14ac:dyDescent="0.35">
      <c r="A20" s="30">
        <v>16</v>
      </c>
      <c r="B20" s="32" t="s">
        <v>155</v>
      </c>
      <c r="C20" s="32" t="s">
        <v>54</v>
      </c>
      <c r="D20" s="32" t="s">
        <v>142</v>
      </c>
      <c r="E20" s="32">
        <v>0.1</v>
      </c>
      <c r="F20" s="32">
        <v>1</v>
      </c>
      <c r="G20" s="40">
        <v>0.13769999999999999</v>
      </c>
      <c r="H20" s="40">
        <v>1.6000000000000001E-3</v>
      </c>
      <c r="I20" s="40">
        <v>0.13519999999999999</v>
      </c>
      <c r="J20" s="76">
        <v>0.14030000000000001</v>
      </c>
      <c r="K20" s="51"/>
      <c r="O20" s="41"/>
      <c r="P20" s="41"/>
      <c r="Q20" s="41"/>
      <c r="R20" s="41"/>
      <c r="S20" s="41"/>
      <c r="T20" s="41"/>
      <c r="U20" s="41"/>
      <c r="V20" s="41"/>
      <c r="W20" s="73"/>
      <c r="X20" s="73"/>
    </row>
    <row r="21" spans="1:25" ht="15" customHeight="1" x14ac:dyDescent="0.35">
      <c r="A21" s="30">
        <v>17</v>
      </c>
      <c r="B21" s="32" t="s">
        <v>156</v>
      </c>
      <c r="C21" s="32" t="s">
        <v>55</v>
      </c>
      <c r="D21" s="32" t="s">
        <v>142</v>
      </c>
      <c r="E21" s="32">
        <v>1.5</v>
      </c>
      <c r="F21" s="32">
        <v>2</v>
      </c>
      <c r="G21" s="40">
        <v>1.1497999999999999</v>
      </c>
      <c r="H21" s="40">
        <v>3.1699999999999999E-2</v>
      </c>
      <c r="I21" s="40">
        <v>1.0981000000000001</v>
      </c>
      <c r="J21" s="76">
        <v>1.2023999999999999</v>
      </c>
      <c r="K21" s="51"/>
      <c r="O21" s="41"/>
      <c r="P21" s="41"/>
      <c r="Q21" s="41"/>
      <c r="R21" s="41"/>
      <c r="S21" s="41"/>
      <c r="T21" s="41"/>
      <c r="U21" s="41"/>
      <c r="V21" s="41"/>
      <c r="W21" s="73"/>
      <c r="X21" s="73"/>
    </row>
    <row r="22" spans="1:25" ht="15" customHeight="1" x14ac:dyDescent="0.35">
      <c r="A22" s="30">
        <v>18</v>
      </c>
      <c r="B22" s="32" t="s">
        <v>157</v>
      </c>
      <c r="C22" s="32" t="s">
        <v>56</v>
      </c>
      <c r="D22" s="32" t="s">
        <v>142</v>
      </c>
      <c r="E22" s="32">
        <v>0.5</v>
      </c>
      <c r="F22" s="32">
        <v>1</v>
      </c>
      <c r="G22" s="40">
        <v>0.67549999999999999</v>
      </c>
      <c r="H22" s="40">
        <v>9.7000000000000003E-3</v>
      </c>
      <c r="I22" s="40">
        <v>0.65910000000000002</v>
      </c>
      <c r="J22" s="76">
        <v>0.69110000000000005</v>
      </c>
      <c r="K22" s="51"/>
      <c r="O22" s="41"/>
      <c r="P22" s="41"/>
      <c r="Q22" s="41"/>
      <c r="R22" s="41"/>
      <c r="S22" s="41"/>
      <c r="T22" s="41"/>
      <c r="U22" s="41"/>
      <c r="V22" s="41"/>
      <c r="W22" s="74"/>
      <c r="X22" s="73"/>
      <c r="Y22" s="73"/>
    </row>
    <row r="23" spans="1:25" ht="15" customHeight="1" x14ac:dyDescent="0.35">
      <c r="A23" s="30">
        <v>19</v>
      </c>
      <c r="B23" s="32" t="s">
        <v>158</v>
      </c>
      <c r="C23" s="32" t="s">
        <v>57</v>
      </c>
      <c r="D23" s="32" t="s">
        <v>142</v>
      </c>
      <c r="E23" s="32">
        <v>0.5</v>
      </c>
      <c r="F23" s="32">
        <v>0.5</v>
      </c>
      <c r="G23" s="40">
        <v>0.9425</v>
      </c>
      <c r="H23" s="40">
        <v>2.4E-2</v>
      </c>
      <c r="I23" s="40">
        <v>0.90400000000000003</v>
      </c>
      <c r="J23" s="76">
        <v>0.98299999999999998</v>
      </c>
      <c r="K23" s="51"/>
      <c r="O23" s="41"/>
      <c r="P23" s="41"/>
      <c r="Q23" s="41"/>
      <c r="R23" s="41"/>
      <c r="S23" s="41"/>
      <c r="T23" s="41"/>
      <c r="U23" s="41"/>
      <c r="V23" s="41"/>
      <c r="W23" s="73"/>
      <c r="X23" s="73"/>
    </row>
    <row r="24" spans="1:25" ht="15" customHeight="1" x14ac:dyDescent="0.35">
      <c r="A24" s="30">
        <v>20</v>
      </c>
      <c r="B24" s="32" t="s">
        <v>159</v>
      </c>
      <c r="C24" s="32" t="s">
        <v>58</v>
      </c>
      <c r="D24" s="32" t="s">
        <v>2</v>
      </c>
      <c r="E24" s="32">
        <v>0.14000000000000001</v>
      </c>
      <c r="F24" s="32">
        <v>0.05</v>
      </c>
      <c r="G24" s="40">
        <v>0.14019999999999999</v>
      </c>
      <c r="H24" s="40">
        <v>6.4000000000000003E-3</v>
      </c>
      <c r="I24" s="40">
        <v>0.13</v>
      </c>
      <c r="J24" s="76">
        <v>0.15110000000000001</v>
      </c>
      <c r="K24" s="51"/>
      <c r="O24" s="41"/>
      <c r="P24" s="41"/>
      <c r="Q24" s="41"/>
      <c r="R24" s="41"/>
      <c r="S24" s="41"/>
      <c r="T24" s="41"/>
      <c r="U24" s="41"/>
      <c r="V24" s="41"/>
      <c r="W24" s="73"/>
      <c r="X24" s="73"/>
    </row>
    <row r="25" spans="1:25" ht="15" customHeight="1" x14ac:dyDescent="0.35">
      <c r="A25" s="30">
        <v>21</v>
      </c>
      <c r="B25" s="32" t="s">
        <v>160</v>
      </c>
      <c r="C25" s="32" t="s">
        <v>59</v>
      </c>
      <c r="D25" s="32" t="s">
        <v>2</v>
      </c>
      <c r="E25" s="32">
        <v>0.2</v>
      </c>
      <c r="F25" s="32">
        <v>0.05</v>
      </c>
      <c r="G25" s="40">
        <v>0.31630000000000003</v>
      </c>
      <c r="H25" s="40">
        <v>5.0000000000000001E-3</v>
      </c>
      <c r="I25" s="40">
        <v>0.30830000000000002</v>
      </c>
      <c r="J25" s="76">
        <v>0.32450000000000001</v>
      </c>
      <c r="K25" s="51"/>
      <c r="O25" s="41"/>
      <c r="P25" s="41"/>
      <c r="Q25" s="41"/>
      <c r="R25" s="41"/>
      <c r="S25" s="41"/>
      <c r="T25" s="41"/>
      <c r="U25" s="41"/>
      <c r="V25" s="41"/>
      <c r="W25" s="73"/>
      <c r="X25" s="73"/>
    </row>
    <row r="26" spans="1:25" ht="15" customHeight="1" x14ac:dyDescent="0.35">
      <c r="A26" s="30">
        <v>22</v>
      </c>
      <c r="B26" s="32" t="s">
        <v>161</v>
      </c>
      <c r="C26" s="32" t="s">
        <v>60</v>
      </c>
      <c r="D26" s="32" t="s">
        <v>142</v>
      </c>
      <c r="E26" s="32">
        <v>1E-3</v>
      </c>
      <c r="F26" s="32">
        <v>3.0000000000000001E-3</v>
      </c>
      <c r="G26" s="66">
        <v>3.0999999999999999E-3</v>
      </c>
      <c r="H26" s="66">
        <v>1E-4</v>
      </c>
      <c r="I26" s="66">
        <v>2.8999999999999998E-3</v>
      </c>
      <c r="J26" s="78">
        <v>3.3E-3</v>
      </c>
      <c r="K26" s="51"/>
      <c r="O26" s="41"/>
      <c r="P26" s="41"/>
      <c r="Q26" s="41"/>
      <c r="R26" s="41"/>
      <c r="S26" s="41"/>
      <c r="T26" s="41"/>
      <c r="U26" s="41"/>
      <c r="V26" s="41"/>
      <c r="W26" s="73"/>
      <c r="X26" s="73"/>
    </row>
    <row r="27" spans="1:25" ht="15" customHeight="1" x14ac:dyDescent="0.35">
      <c r="A27" s="30">
        <v>23</v>
      </c>
      <c r="B27" s="32" t="s">
        <v>162</v>
      </c>
      <c r="C27" s="32" t="s">
        <v>61</v>
      </c>
      <c r="D27" s="32" t="s">
        <v>142</v>
      </c>
      <c r="E27" s="32">
        <v>0.2</v>
      </c>
      <c r="F27" s="32">
        <v>0.2</v>
      </c>
      <c r="G27" s="40">
        <v>0.1905</v>
      </c>
      <c r="H27" s="40">
        <v>8.3999999999999995E-3</v>
      </c>
      <c r="I27" s="40">
        <v>0.17699999999999999</v>
      </c>
      <c r="J27" s="76">
        <v>0.20480000000000001</v>
      </c>
      <c r="K27" s="82"/>
      <c r="O27" s="41"/>
      <c r="P27" s="41"/>
      <c r="Q27" s="41"/>
      <c r="R27" s="41"/>
      <c r="S27" s="41"/>
      <c r="T27" s="41"/>
      <c r="U27" s="41"/>
      <c r="V27" s="41"/>
      <c r="W27" s="73"/>
      <c r="X27" s="73"/>
    </row>
    <row r="28" spans="1:25" ht="15" customHeight="1" x14ac:dyDescent="0.25">
      <c r="A28" s="30">
        <v>24</v>
      </c>
      <c r="B28" s="77" t="s">
        <v>200</v>
      </c>
      <c r="C28" s="32" t="s">
        <v>53</v>
      </c>
      <c r="D28" s="32" t="s">
        <v>188</v>
      </c>
      <c r="E28" s="32">
        <v>0.5</v>
      </c>
      <c r="F28" s="32">
        <v>0.28999999999999998</v>
      </c>
      <c r="G28" s="40">
        <v>0.33960000000000001</v>
      </c>
      <c r="H28" s="40">
        <v>1.09E-2</v>
      </c>
      <c r="I28" s="40">
        <v>0.32090000000000002</v>
      </c>
      <c r="J28" s="76">
        <v>0.35670000000000002</v>
      </c>
      <c r="K28" s="82"/>
      <c r="O28" s="41"/>
      <c r="P28" s="41"/>
      <c r="Q28" s="41"/>
      <c r="R28" s="41"/>
      <c r="S28" s="41"/>
      <c r="T28" s="41"/>
      <c r="U28" s="41"/>
      <c r="V28" s="41"/>
      <c r="W28" s="73"/>
      <c r="X28" s="73"/>
    </row>
    <row r="29" spans="1:25" ht="15" customHeight="1" x14ac:dyDescent="0.25">
      <c r="A29" s="30">
        <v>25</v>
      </c>
      <c r="B29" s="89" t="s">
        <v>234</v>
      </c>
      <c r="C29" s="32" t="s">
        <v>184</v>
      </c>
      <c r="D29" s="32" t="s">
        <v>141</v>
      </c>
      <c r="E29" s="32">
        <v>0</v>
      </c>
      <c r="F29" s="32">
        <v>0.68</v>
      </c>
      <c r="G29" s="40">
        <v>-0.1492</v>
      </c>
      <c r="H29" s="40">
        <v>6.0000000000000001E-3</v>
      </c>
      <c r="I29" s="40">
        <v>-0.1595</v>
      </c>
      <c r="J29" s="76">
        <v>-0.1396</v>
      </c>
      <c r="K29" s="30"/>
      <c r="O29" s="41"/>
      <c r="P29" s="41"/>
      <c r="Q29" s="41"/>
      <c r="R29" s="41"/>
      <c r="S29" s="41"/>
      <c r="T29" s="41"/>
      <c r="U29" s="41"/>
      <c r="V29" s="41"/>
      <c r="W29" s="73"/>
      <c r="X29" s="73"/>
    </row>
    <row r="30" spans="1:25" ht="15" customHeight="1" x14ac:dyDescent="0.35">
      <c r="A30" s="30">
        <v>26</v>
      </c>
      <c r="B30" s="32" t="s">
        <v>163</v>
      </c>
      <c r="C30" s="32" t="s">
        <v>52</v>
      </c>
      <c r="D30" s="32" t="s">
        <v>2</v>
      </c>
      <c r="E30" s="32">
        <v>7</v>
      </c>
      <c r="F30" s="32">
        <v>5</v>
      </c>
      <c r="G30" s="40">
        <v>23.4574</v>
      </c>
      <c r="H30" s="40">
        <v>0.73809999999999998</v>
      </c>
      <c r="I30" s="40">
        <v>22.295999999999999</v>
      </c>
      <c r="J30" s="76">
        <v>24.708300000000001</v>
      </c>
      <c r="K30" s="81"/>
      <c r="O30" s="41"/>
      <c r="P30" s="41"/>
      <c r="Q30" s="41"/>
      <c r="R30" s="41"/>
      <c r="S30" s="41"/>
      <c r="T30" s="41"/>
      <c r="U30" s="41"/>
      <c r="V30" s="41"/>
      <c r="W30" s="73"/>
      <c r="X30" s="73"/>
    </row>
    <row r="31" spans="1:25" ht="15" customHeight="1" x14ac:dyDescent="0.35">
      <c r="A31" s="30">
        <v>27</v>
      </c>
      <c r="B31" s="32" t="s">
        <v>164</v>
      </c>
      <c r="C31" s="32" t="s">
        <v>70</v>
      </c>
      <c r="D31" s="32" t="s">
        <v>142</v>
      </c>
      <c r="E31" s="32">
        <v>20</v>
      </c>
      <c r="F31" s="32">
        <v>20</v>
      </c>
      <c r="G31" s="40">
        <v>16.721399999999999</v>
      </c>
      <c r="H31" s="40">
        <v>0.62719999999999998</v>
      </c>
      <c r="I31" s="40">
        <v>15.728</v>
      </c>
      <c r="J31" s="76">
        <v>17.782</v>
      </c>
      <c r="K31" s="81"/>
      <c r="O31" s="41"/>
      <c r="P31" s="41"/>
      <c r="Q31" s="41"/>
      <c r="R31" s="41"/>
      <c r="S31" s="41"/>
      <c r="T31" s="41"/>
      <c r="U31" s="41"/>
      <c r="V31" s="42"/>
      <c r="W31" s="73"/>
      <c r="X31" s="73"/>
    </row>
    <row r="32" spans="1:25" ht="15" customHeight="1" x14ac:dyDescent="0.25">
      <c r="A32" s="30">
        <v>28</v>
      </c>
      <c r="B32" s="32" t="s">
        <v>185</v>
      </c>
      <c r="C32" s="32" t="s">
        <v>211</v>
      </c>
      <c r="D32" s="32" t="s">
        <v>141</v>
      </c>
      <c r="E32" s="32">
        <v>0</v>
      </c>
      <c r="F32" s="40">
        <v>0.57999999999999996</v>
      </c>
      <c r="G32" s="40">
        <v>-8.9999999999999998E-4</v>
      </c>
      <c r="H32" s="40">
        <v>1E-4</v>
      </c>
      <c r="I32" s="40">
        <v>-1.1000000000000001E-3</v>
      </c>
      <c r="J32" s="76">
        <v>-6.9999999999999999E-4</v>
      </c>
      <c r="K32" s="51"/>
      <c r="O32" s="41"/>
      <c r="P32" s="41"/>
      <c r="Q32" s="41"/>
      <c r="R32" s="41"/>
      <c r="S32" s="41"/>
      <c r="T32" s="41"/>
      <c r="U32" s="41"/>
      <c r="V32" s="42"/>
      <c r="W32" s="73"/>
      <c r="X32" s="73"/>
    </row>
    <row r="33" spans="1:24" ht="15" customHeight="1" x14ac:dyDescent="0.25">
      <c r="A33" s="30">
        <v>29</v>
      </c>
      <c r="B33" s="77" t="s">
        <v>201</v>
      </c>
      <c r="C33" s="32" t="s">
        <v>13</v>
      </c>
      <c r="D33" s="32" t="s">
        <v>3</v>
      </c>
      <c r="E33" s="32">
        <v>0.7</v>
      </c>
      <c r="F33" s="32">
        <v>0.15</v>
      </c>
      <c r="G33" s="40">
        <v>0.36969999999999997</v>
      </c>
      <c r="H33" s="40">
        <v>0.01</v>
      </c>
      <c r="I33" s="40">
        <v>0.3533</v>
      </c>
      <c r="J33" s="76">
        <v>0.3866</v>
      </c>
      <c r="K33" s="51"/>
      <c r="O33" s="41"/>
      <c r="P33" s="41"/>
      <c r="Q33" s="41"/>
      <c r="R33" s="41"/>
      <c r="S33" s="41"/>
      <c r="T33" s="41"/>
      <c r="U33" s="41"/>
      <c r="V33" s="41"/>
      <c r="W33" s="73"/>
      <c r="X33" s="73"/>
    </row>
    <row r="34" spans="1:24" ht="15" customHeight="1" x14ac:dyDescent="0.35">
      <c r="A34" s="30">
        <v>30</v>
      </c>
      <c r="B34" s="79" t="s">
        <v>202</v>
      </c>
      <c r="C34" s="32" t="s">
        <v>14</v>
      </c>
      <c r="D34" s="32" t="s">
        <v>3</v>
      </c>
      <c r="E34" s="32">
        <v>0.7</v>
      </c>
      <c r="F34" s="32">
        <v>0.15</v>
      </c>
      <c r="G34" s="40">
        <v>0.35620000000000002</v>
      </c>
      <c r="H34" s="40">
        <v>1.66E-2</v>
      </c>
      <c r="I34" s="40">
        <v>0.32800000000000001</v>
      </c>
      <c r="J34" s="76">
        <v>0.38319999999999999</v>
      </c>
      <c r="K34" s="81"/>
      <c r="S34" s="41"/>
      <c r="T34" s="41"/>
      <c r="U34" s="73"/>
    </row>
    <row r="35" spans="1:24" ht="15.75" customHeight="1" x14ac:dyDescent="0.25">
      <c r="A35" s="107" t="s">
        <v>198</v>
      </c>
      <c r="B35" s="108"/>
      <c r="C35" s="108"/>
      <c r="D35" s="108"/>
      <c r="E35" s="108"/>
      <c r="F35" s="108"/>
      <c r="G35" s="108"/>
      <c r="H35" s="108"/>
      <c r="I35" s="108"/>
      <c r="J35" s="109"/>
      <c r="K35" s="83"/>
      <c r="S35" s="41"/>
      <c r="T35" s="41"/>
      <c r="U35" s="73"/>
    </row>
    <row r="36" spans="1:24" x14ac:dyDescent="0.25">
      <c r="A36" s="39"/>
      <c r="B36" s="39"/>
      <c r="C36" s="39"/>
      <c r="D36" s="39"/>
      <c r="E36" s="39"/>
      <c r="F36" s="39"/>
      <c r="G36" s="39"/>
      <c r="H36" s="39"/>
      <c r="I36" s="39"/>
      <c r="J36" s="39"/>
      <c r="K36" s="42"/>
    </row>
  </sheetData>
  <mergeCells count="3">
    <mergeCell ref="D3:F3"/>
    <mergeCell ref="G3:J3"/>
    <mergeCell ref="A35:J35"/>
  </mergeCells>
  <pageMargins left="0.7" right="0.7" top="0.75" bottom="0.75" header="0.3" footer="0.3"/>
  <pageSetup scale="80" fitToWidth="0" fitToHeight="0" orientation="portrait" horizontalDpi="300" verticalDpi="300" r:id="rId1"/>
  <rowBreaks count="1" manualBreakCount="1">
    <brk id="35" max="1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M145"/>
  <sheetViews>
    <sheetView tabSelected="1" view="pageBreakPreview" topLeftCell="C1" zoomScale="50" zoomScaleNormal="100" zoomScaleSheetLayoutView="50" workbookViewId="0">
      <selection activeCell="X64" sqref="X64"/>
    </sheetView>
  </sheetViews>
  <sheetFormatPr defaultRowHeight="15" x14ac:dyDescent="0.25"/>
  <sheetData>
    <row r="1" spans="3:31" x14ac:dyDescent="0.25">
      <c r="C1">
        <f>MIN(C3:K42)</f>
        <v>-1.9752000000000001</v>
      </c>
      <c r="D1">
        <f>MAX(C3:K42)</f>
        <v>3.1671999999999998</v>
      </c>
      <c r="M1">
        <f>MIN(M3:U42)</f>
        <v>-0.67900000000000005</v>
      </c>
      <c r="N1">
        <f>MAX(M3:U42)</f>
        <v>0.56940000000000002</v>
      </c>
      <c r="W1">
        <f>MIN(W3:AE42)</f>
        <v>-0.1135</v>
      </c>
      <c r="X1">
        <f>MAX(W3:AE42)</f>
        <v>0.1578</v>
      </c>
    </row>
    <row r="2" spans="3:31" x14ac:dyDescent="0.25">
      <c r="C2" t="s">
        <v>85</v>
      </c>
      <c r="M2" t="s">
        <v>86</v>
      </c>
      <c r="W2" t="s">
        <v>87</v>
      </c>
    </row>
    <row r="3" spans="3:31" x14ac:dyDescent="0.25">
      <c r="C3">
        <v>0</v>
      </c>
      <c r="D3">
        <v>0</v>
      </c>
      <c r="E3">
        <v>0</v>
      </c>
      <c r="F3">
        <v>0</v>
      </c>
      <c r="G3">
        <v>0</v>
      </c>
      <c r="H3">
        <v>0</v>
      </c>
      <c r="I3">
        <v>0</v>
      </c>
      <c r="J3">
        <v>0</v>
      </c>
      <c r="K3">
        <v>0</v>
      </c>
      <c r="M3">
        <v>0</v>
      </c>
      <c r="N3">
        <v>0</v>
      </c>
      <c r="O3">
        <v>0</v>
      </c>
      <c r="P3">
        <v>0</v>
      </c>
      <c r="Q3">
        <v>0</v>
      </c>
      <c r="R3">
        <v>0</v>
      </c>
      <c r="S3">
        <v>0</v>
      </c>
      <c r="T3">
        <v>0</v>
      </c>
      <c r="U3">
        <v>0</v>
      </c>
      <c r="W3">
        <v>0</v>
      </c>
      <c r="X3">
        <v>0</v>
      </c>
      <c r="Y3">
        <v>0</v>
      </c>
      <c r="Z3">
        <v>0</v>
      </c>
      <c r="AA3">
        <v>0</v>
      </c>
      <c r="AB3">
        <v>0</v>
      </c>
      <c r="AC3">
        <v>0</v>
      </c>
      <c r="AD3">
        <v>0</v>
      </c>
      <c r="AE3">
        <v>0</v>
      </c>
    </row>
    <row r="4" spans="3:31" x14ac:dyDescent="0.25">
      <c r="C4">
        <v>-0.28210000000000002</v>
      </c>
      <c r="D4">
        <v>-1.5142</v>
      </c>
      <c r="E4">
        <v>0.1883</v>
      </c>
      <c r="F4">
        <v>0.30769999999999997</v>
      </c>
      <c r="G4">
        <v>1.0699999999999999E-2</v>
      </c>
      <c r="H4">
        <v>0.1145</v>
      </c>
      <c r="I4">
        <v>-0.26390000000000002</v>
      </c>
      <c r="J4">
        <v>2.2391999999999999</v>
      </c>
      <c r="K4">
        <v>0.72319999999999995</v>
      </c>
      <c r="M4">
        <v>-0.27400000000000002</v>
      </c>
      <c r="N4">
        <v>-0.1116</v>
      </c>
      <c r="O4">
        <v>-2.3099999999999999E-2</v>
      </c>
      <c r="P4">
        <v>-0.1764</v>
      </c>
      <c r="Q4">
        <v>-0.14030000000000001</v>
      </c>
      <c r="R4">
        <v>-0.1714</v>
      </c>
      <c r="S4">
        <v>0.1237</v>
      </c>
      <c r="T4">
        <v>0.31340000000000001</v>
      </c>
      <c r="U4">
        <v>0.41789999999999999</v>
      </c>
      <c r="W4">
        <v>3.78E-2</v>
      </c>
      <c r="X4">
        <v>-6.4199999999999993E-2</v>
      </c>
      <c r="Y4">
        <v>1.29E-2</v>
      </c>
      <c r="Z4">
        <v>0.14940000000000001</v>
      </c>
      <c r="AA4">
        <v>0.1381</v>
      </c>
      <c r="AB4">
        <v>0.1578</v>
      </c>
      <c r="AC4">
        <v>-7.1599999999999997E-2</v>
      </c>
      <c r="AD4">
        <v>-4.9799999999999997E-2</v>
      </c>
      <c r="AE4">
        <v>-6.3600000000000004E-2</v>
      </c>
    </row>
    <row r="5" spans="3:31" x14ac:dyDescent="0.25">
      <c r="C5">
        <v>-0.69020000000000004</v>
      </c>
      <c r="D5">
        <v>-1.7927</v>
      </c>
      <c r="E5">
        <v>0.2084</v>
      </c>
      <c r="F5">
        <v>0.40639999999999998</v>
      </c>
      <c r="G5">
        <v>2.3E-2</v>
      </c>
      <c r="H5">
        <v>0.1825</v>
      </c>
      <c r="I5">
        <v>-0.34470000000000001</v>
      </c>
      <c r="J5">
        <v>2.7130000000000001</v>
      </c>
      <c r="K5">
        <v>0.66379999999999995</v>
      </c>
      <c r="M5">
        <v>0.11550000000000001</v>
      </c>
      <c r="N5">
        <v>0.16020000000000001</v>
      </c>
      <c r="O5">
        <v>-4.7199999999999999E-2</v>
      </c>
      <c r="P5">
        <v>-0.2959</v>
      </c>
      <c r="Q5">
        <v>-0.16500000000000001</v>
      </c>
      <c r="R5">
        <v>-0.2571</v>
      </c>
      <c r="S5">
        <v>0.2208</v>
      </c>
      <c r="T5">
        <v>-0.1406</v>
      </c>
      <c r="U5">
        <v>0.37019999999999997</v>
      </c>
      <c r="W5">
        <v>-8.0299999999999996E-2</v>
      </c>
      <c r="X5">
        <v>-0.1135</v>
      </c>
      <c r="Y5">
        <v>1.0699999999999999E-2</v>
      </c>
      <c r="Z5">
        <v>0.14580000000000001</v>
      </c>
      <c r="AA5">
        <v>0.1085</v>
      </c>
      <c r="AB5">
        <v>0.15179999999999999</v>
      </c>
      <c r="AC5">
        <v>-8.8099999999999998E-2</v>
      </c>
      <c r="AD5">
        <v>9.0700000000000003E-2</v>
      </c>
      <c r="AE5">
        <v>-5.3400000000000003E-2</v>
      </c>
    </row>
    <row r="6" spans="3:31" x14ac:dyDescent="0.25">
      <c r="C6">
        <v>-0.93420000000000003</v>
      </c>
      <c r="D6">
        <v>-1.9166000000000001</v>
      </c>
      <c r="E6">
        <v>0.2112</v>
      </c>
      <c r="F6">
        <v>0.3911</v>
      </c>
      <c r="G6">
        <v>-3.4700000000000002E-2</v>
      </c>
      <c r="H6">
        <v>0.15540000000000001</v>
      </c>
      <c r="I6">
        <v>-0.35499999999999998</v>
      </c>
      <c r="J6">
        <v>3.0005999999999999</v>
      </c>
      <c r="K6">
        <v>0.61109999999999998</v>
      </c>
      <c r="M6">
        <v>0.38080000000000003</v>
      </c>
      <c r="N6">
        <v>0.3049</v>
      </c>
      <c r="O6">
        <v>-5.6300000000000003E-2</v>
      </c>
      <c r="P6">
        <v>-0.31259999999999999</v>
      </c>
      <c r="Q6">
        <v>-0.1216</v>
      </c>
      <c r="R6">
        <v>-0.25559999999999999</v>
      </c>
      <c r="S6">
        <v>0.25669999999999998</v>
      </c>
      <c r="T6">
        <v>-0.45469999999999999</v>
      </c>
      <c r="U6">
        <v>0.32540000000000002</v>
      </c>
      <c r="W6">
        <v>-0.1091</v>
      </c>
      <c r="X6">
        <v>-9.8100000000000007E-2</v>
      </c>
      <c r="Y6">
        <v>4.7000000000000002E-3</v>
      </c>
      <c r="Z6">
        <v>9.98E-2</v>
      </c>
      <c r="AA6">
        <v>6.1899999999999997E-2</v>
      </c>
      <c r="AB6">
        <v>0.11</v>
      </c>
      <c r="AC6">
        <v>-7.5600000000000001E-2</v>
      </c>
      <c r="AD6">
        <v>0.127</v>
      </c>
      <c r="AE6">
        <v>-4.5600000000000002E-2</v>
      </c>
    </row>
    <row r="7" spans="3:31" x14ac:dyDescent="0.25">
      <c r="C7">
        <v>-1.0751999999999999</v>
      </c>
      <c r="D7">
        <v>-1.9752000000000001</v>
      </c>
      <c r="E7">
        <v>0.2145</v>
      </c>
      <c r="F7">
        <v>0.33810000000000001</v>
      </c>
      <c r="G7">
        <v>-0.113</v>
      </c>
      <c r="H7">
        <v>8.43E-2</v>
      </c>
      <c r="I7">
        <v>-0.33839999999999998</v>
      </c>
      <c r="J7">
        <v>3.1671999999999998</v>
      </c>
      <c r="K7">
        <v>0.56220000000000003</v>
      </c>
      <c r="M7">
        <v>0.56940000000000002</v>
      </c>
      <c r="N7">
        <v>0.39839999999999998</v>
      </c>
      <c r="O7">
        <v>-6.6900000000000001E-2</v>
      </c>
      <c r="P7">
        <v>-0.29260000000000003</v>
      </c>
      <c r="Q7">
        <v>-5.28E-2</v>
      </c>
      <c r="R7">
        <v>-0.2092</v>
      </c>
      <c r="S7">
        <v>0.26860000000000001</v>
      </c>
      <c r="T7">
        <v>-0.67900000000000005</v>
      </c>
      <c r="U7">
        <v>0.28570000000000001</v>
      </c>
      <c r="W7">
        <v>-9.06E-2</v>
      </c>
      <c r="X7">
        <v>-6.0699999999999997E-2</v>
      </c>
      <c r="Y7">
        <v>-2.0000000000000001E-4</v>
      </c>
      <c r="Z7">
        <v>4.9200000000000001E-2</v>
      </c>
      <c r="AA7">
        <v>2.0799999999999999E-2</v>
      </c>
      <c r="AB7">
        <v>6.1699999999999998E-2</v>
      </c>
      <c r="AC7">
        <v>-5.4699999999999999E-2</v>
      </c>
      <c r="AD7">
        <v>0.1067</v>
      </c>
      <c r="AE7">
        <v>-4.0399999999999998E-2</v>
      </c>
    </row>
    <row r="8" spans="3:31" x14ac:dyDescent="0.25">
      <c r="C8">
        <v>-0.83479999999999999</v>
      </c>
      <c r="D8">
        <v>-1.7011000000000001</v>
      </c>
      <c r="E8">
        <v>0.15909999999999999</v>
      </c>
      <c r="F8">
        <v>0.11</v>
      </c>
      <c r="G8">
        <v>-0.2344</v>
      </c>
      <c r="H8">
        <v>-9.1300000000000006E-2</v>
      </c>
      <c r="I8">
        <v>-0.1893</v>
      </c>
      <c r="J8">
        <v>2.8923999999999999</v>
      </c>
      <c r="K8">
        <v>0.51449999999999996</v>
      </c>
      <c r="M8">
        <v>0.39460000000000001</v>
      </c>
      <c r="N8">
        <v>0.16789999999999999</v>
      </c>
      <c r="O8">
        <v>-1.9599999999999999E-2</v>
      </c>
      <c r="P8">
        <v>-9.4700000000000006E-2</v>
      </c>
      <c r="Q8">
        <v>6.6299999999999998E-2</v>
      </c>
      <c r="R8">
        <v>-5.2999999999999999E-2</v>
      </c>
      <c r="S8">
        <v>0.1484</v>
      </c>
      <c r="T8">
        <v>-0.4834</v>
      </c>
      <c r="U8">
        <v>0.25259999999999999</v>
      </c>
      <c r="W8">
        <v>-4.7800000000000002E-2</v>
      </c>
      <c r="X8">
        <v>-1.5900000000000001E-2</v>
      </c>
      <c r="Y8">
        <v>-4.7000000000000002E-3</v>
      </c>
      <c r="Z8">
        <v>7.0000000000000001E-3</v>
      </c>
      <c r="AA8">
        <v>-7.4000000000000003E-3</v>
      </c>
      <c r="AB8">
        <v>2.06E-2</v>
      </c>
      <c r="AC8">
        <v>-3.2000000000000001E-2</v>
      </c>
      <c r="AD8">
        <v>5.6899999999999999E-2</v>
      </c>
      <c r="AE8">
        <v>-3.6799999999999999E-2</v>
      </c>
    </row>
    <row r="9" spans="3:31" x14ac:dyDescent="0.25">
      <c r="C9">
        <v>-0.64470000000000005</v>
      </c>
      <c r="D9">
        <v>-1.5719000000000001</v>
      </c>
      <c r="E9">
        <v>0.153</v>
      </c>
      <c r="F9">
        <v>-5.7000000000000002E-3</v>
      </c>
      <c r="G9">
        <v>-0.27779999999999999</v>
      </c>
      <c r="H9">
        <v>-0.19009999999999999</v>
      </c>
      <c r="I9">
        <v>-0.1081</v>
      </c>
      <c r="J9">
        <v>2.6675</v>
      </c>
      <c r="K9">
        <v>0.4647</v>
      </c>
      <c r="M9">
        <v>0.25109999999999999</v>
      </c>
      <c r="N9">
        <v>5.8299999999999998E-2</v>
      </c>
      <c r="O9">
        <v>-1.6899999999999998E-2</v>
      </c>
      <c r="P9">
        <v>1.14E-2</v>
      </c>
      <c r="Q9">
        <v>0.1195</v>
      </c>
      <c r="R9">
        <v>4.2700000000000002E-2</v>
      </c>
      <c r="S9">
        <v>8.3500000000000005E-2</v>
      </c>
      <c r="T9">
        <v>-0.3165</v>
      </c>
      <c r="U9">
        <v>0.22919999999999999</v>
      </c>
      <c r="W9">
        <v>-2.81E-2</v>
      </c>
      <c r="X9">
        <v>-3.2000000000000002E-3</v>
      </c>
      <c r="Y9">
        <v>-2.8999999999999998E-3</v>
      </c>
      <c r="Z9">
        <v>-5.7999999999999996E-3</v>
      </c>
      <c r="AA9">
        <v>-1.6899999999999998E-2</v>
      </c>
      <c r="AB9">
        <v>1.6999999999999999E-3</v>
      </c>
      <c r="AC9">
        <v>-2.3400000000000001E-2</v>
      </c>
      <c r="AD9">
        <v>3.3000000000000002E-2</v>
      </c>
      <c r="AE9">
        <v>-3.4099999999999998E-2</v>
      </c>
    </row>
    <row r="10" spans="3:31" x14ac:dyDescent="0.25">
      <c r="C10">
        <v>-0.56320000000000003</v>
      </c>
      <c r="D10">
        <v>-1.5507</v>
      </c>
      <c r="E10">
        <v>0.15859999999999999</v>
      </c>
      <c r="F10">
        <v>-1.8200000000000001E-2</v>
      </c>
      <c r="G10">
        <v>-0.26500000000000001</v>
      </c>
      <c r="H10">
        <v>-0.21190000000000001</v>
      </c>
      <c r="I10">
        <v>-8.0799999999999997E-2</v>
      </c>
      <c r="J10">
        <v>2.5663</v>
      </c>
      <c r="K10">
        <v>0.4194</v>
      </c>
      <c r="M10">
        <v>0.2011</v>
      </c>
      <c r="N10">
        <v>4.5400000000000003E-2</v>
      </c>
      <c r="O10">
        <v>-2.5700000000000001E-2</v>
      </c>
      <c r="P10">
        <v>2.5100000000000001E-2</v>
      </c>
      <c r="Q10">
        <v>0.1217</v>
      </c>
      <c r="R10">
        <v>7.1099999999999997E-2</v>
      </c>
      <c r="S10">
        <v>6.5600000000000006E-2</v>
      </c>
      <c r="T10">
        <v>-0.25559999999999999</v>
      </c>
      <c r="U10">
        <v>0.20860000000000001</v>
      </c>
      <c r="W10">
        <v>-2.4299999999999999E-2</v>
      </c>
      <c r="X10">
        <v>-3.5999999999999999E-3</v>
      </c>
      <c r="Y10">
        <v>-1E-3</v>
      </c>
      <c r="Z10">
        <v>-4.4000000000000003E-3</v>
      </c>
      <c r="AA10">
        <v>-1.7600000000000001E-2</v>
      </c>
      <c r="AB10">
        <v>-4.1999999999999997E-3</v>
      </c>
      <c r="AC10">
        <v>-2.0400000000000001E-2</v>
      </c>
      <c r="AD10">
        <v>2.7799999999999998E-2</v>
      </c>
      <c r="AE10">
        <v>-3.1199999999999999E-2</v>
      </c>
    </row>
    <row r="11" spans="3:31" x14ac:dyDescent="0.25">
      <c r="C11">
        <v>-0.53380000000000005</v>
      </c>
      <c r="D11">
        <v>-1.5598000000000001</v>
      </c>
      <c r="E11">
        <v>0.16070000000000001</v>
      </c>
      <c r="F11">
        <v>2.2000000000000001E-3</v>
      </c>
      <c r="G11">
        <v>-0.23599999999999999</v>
      </c>
      <c r="H11">
        <v>-0.2009</v>
      </c>
      <c r="I11">
        <v>-6.88E-2</v>
      </c>
      <c r="J11">
        <v>2.5270000000000001</v>
      </c>
      <c r="K11">
        <v>0.3805</v>
      </c>
      <c r="M11">
        <v>0.1976</v>
      </c>
      <c r="N11">
        <v>6.1400000000000003E-2</v>
      </c>
      <c r="O11">
        <v>-3.1699999999999999E-2</v>
      </c>
      <c r="P11">
        <v>7.1000000000000004E-3</v>
      </c>
      <c r="Q11">
        <v>0.1076</v>
      </c>
      <c r="R11">
        <v>6.9500000000000006E-2</v>
      </c>
      <c r="S11">
        <v>6.0900000000000003E-2</v>
      </c>
      <c r="T11">
        <v>-0.24990000000000001</v>
      </c>
      <c r="U11">
        <v>0.18820000000000001</v>
      </c>
      <c r="W11">
        <v>-2.3800000000000002E-2</v>
      </c>
      <c r="X11">
        <v>-4.4000000000000003E-3</v>
      </c>
      <c r="Y11">
        <v>-4.0000000000000002E-4</v>
      </c>
      <c r="Z11">
        <v>-1.6000000000000001E-3</v>
      </c>
      <c r="AA11">
        <v>-1.6500000000000001E-2</v>
      </c>
      <c r="AB11">
        <v>-5.8999999999999999E-3</v>
      </c>
      <c r="AC11">
        <v>-1.7500000000000002E-2</v>
      </c>
      <c r="AD11">
        <v>2.6700000000000002E-2</v>
      </c>
      <c r="AE11">
        <v>-2.8199999999999999E-2</v>
      </c>
    </row>
    <row r="12" spans="3:31" x14ac:dyDescent="0.25">
      <c r="C12">
        <v>-0.49919999999999998</v>
      </c>
      <c r="D12">
        <v>-1.5517000000000001</v>
      </c>
      <c r="E12">
        <v>0.15590000000000001</v>
      </c>
      <c r="F12">
        <v>1.0800000000000001E-2</v>
      </c>
      <c r="G12">
        <v>-0.2117</v>
      </c>
      <c r="H12">
        <v>-0.189</v>
      </c>
      <c r="I12">
        <v>-5.0799999999999998E-2</v>
      </c>
      <c r="J12">
        <v>2.4834999999999998</v>
      </c>
      <c r="K12">
        <v>0.34670000000000001</v>
      </c>
      <c r="M12">
        <v>0.18809999999999999</v>
      </c>
      <c r="N12">
        <v>6.1800000000000001E-2</v>
      </c>
      <c r="O12">
        <v>-3.15E-2</v>
      </c>
      <c r="P12">
        <v>-8.0000000000000004E-4</v>
      </c>
      <c r="Q12">
        <v>9.6500000000000002E-2</v>
      </c>
      <c r="R12">
        <v>6.6699999999999995E-2</v>
      </c>
      <c r="S12">
        <v>4.9500000000000002E-2</v>
      </c>
      <c r="T12">
        <v>-0.2389</v>
      </c>
      <c r="U12">
        <v>0.1686</v>
      </c>
      <c r="W12">
        <v>-2.1299999999999999E-2</v>
      </c>
      <c r="X12">
        <v>-3.0000000000000001E-3</v>
      </c>
      <c r="Y12">
        <v>-4.0000000000000002E-4</v>
      </c>
      <c r="Z12">
        <v>-1E-3</v>
      </c>
      <c r="AA12">
        <v>-1.54E-2</v>
      </c>
      <c r="AB12">
        <v>-6.8999999999999999E-3</v>
      </c>
      <c r="AC12">
        <v>-1.37E-2</v>
      </c>
      <c r="AD12">
        <v>2.3800000000000002E-2</v>
      </c>
      <c r="AE12">
        <v>-2.5399999999999999E-2</v>
      </c>
    </row>
    <row r="13" spans="3:31" x14ac:dyDescent="0.25">
      <c r="C13">
        <v>-0.45660000000000001</v>
      </c>
      <c r="D13">
        <v>-1.5351999999999999</v>
      </c>
      <c r="E13">
        <v>0.15</v>
      </c>
      <c r="F13">
        <v>9.4999999999999998E-3</v>
      </c>
      <c r="G13">
        <v>-0.1915</v>
      </c>
      <c r="H13">
        <v>-0.1794</v>
      </c>
      <c r="I13">
        <v>-3.1699999999999999E-2</v>
      </c>
      <c r="J13">
        <v>2.4312999999999998</v>
      </c>
      <c r="K13">
        <v>0.31609999999999999</v>
      </c>
      <c r="M13">
        <v>0.16930000000000001</v>
      </c>
      <c r="N13">
        <v>5.3800000000000001E-2</v>
      </c>
      <c r="O13">
        <v>-3.0099999999999998E-2</v>
      </c>
      <c r="P13">
        <v>4.0000000000000002E-4</v>
      </c>
      <c r="Q13">
        <v>8.8099999999999998E-2</v>
      </c>
      <c r="R13">
        <v>6.5699999999999995E-2</v>
      </c>
      <c r="S13">
        <v>3.5799999999999998E-2</v>
      </c>
      <c r="T13">
        <v>-0.2177</v>
      </c>
      <c r="U13">
        <v>0.15090000000000001</v>
      </c>
      <c r="W13">
        <v>-1.83E-2</v>
      </c>
      <c r="X13">
        <v>-1.6000000000000001E-3</v>
      </c>
      <c r="Y13">
        <v>-2.9999999999999997E-4</v>
      </c>
      <c r="Z13">
        <v>-1.1999999999999999E-3</v>
      </c>
      <c r="AA13">
        <v>-1.41E-2</v>
      </c>
      <c r="AB13">
        <v>-7.4000000000000003E-3</v>
      </c>
      <c r="AC13">
        <v>-1.03E-2</v>
      </c>
      <c r="AD13">
        <v>2.0400000000000001E-2</v>
      </c>
      <c r="AE13">
        <v>-2.2800000000000001E-2</v>
      </c>
    </row>
    <row r="14" spans="3:31" x14ac:dyDescent="0.25">
      <c r="C14">
        <v>-0.4173</v>
      </c>
      <c r="D14">
        <v>-1.5224</v>
      </c>
      <c r="E14">
        <v>0.14530000000000001</v>
      </c>
      <c r="F14">
        <v>8.0999999999999996E-3</v>
      </c>
      <c r="G14">
        <v>-0.1721</v>
      </c>
      <c r="H14">
        <v>-0.16839999999999999</v>
      </c>
      <c r="I14">
        <v>-1.7299999999999999E-2</v>
      </c>
      <c r="J14">
        <v>2.3828</v>
      </c>
      <c r="K14">
        <v>0.28820000000000001</v>
      </c>
      <c r="M14">
        <v>0.15140000000000001</v>
      </c>
      <c r="N14">
        <v>4.8500000000000001E-2</v>
      </c>
      <c r="O14">
        <v>-2.98E-2</v>
      </c>
      <c r="P14">
        <v>1.8E-3</v>
      </c>
      <c r="Q14">
        <v>7.9500000000000001E-2</v>
      </c>
      <c r="R14">
        <v>6.3100000000000003E-2</v>
      </c>
      <c r="S14">
        <v>2.53E-2</v>
      </c>
      <c r="T14">
        <v>-0.19750000000000001</v>
      </c>
      <c r="U14">
        <v>0.1351</v>
      </c>
      <c r="W14">
        <v>-1.6299999999999999E-2</v>
      </c>
      <c r="X14">
        <v>-1.1999999999999999E-3</v>
      </c>
      <c r="Y14">
        <v>-1E-4</v>
      </c>
      <c r="Z14">
        <v>-1E-3</v>
      </c>
      <c r="AA14">
        <v>-1.26E-2</v>
      </c>
      <c r="AB14">
        <v>-7.1999999999999998E-3</v>
      </c>
      <c r="AC14">
        <v>-7.9000000000000008E-3</v>
      </c>
      <c r="AD14">
        <v>1.7999999999999999E-2</v>
      </c>
      <c r="AE14">
        <v>-2.0500000000000001E-2</v>
      </c>
    </row>
    <row r="15" spans="3:31" x14ac:dyDescent="0.25">
      <c r="C15">
        <v>-0.38500000000000001</v>
      </c>
      <c r="D15">
        <v>-1.5142</v>
      </c>
      <c r="E15">
        <v>0.14119999999999999</v>
      </c>
      <c r="F15">
        <v>9.1000000000000004E-3</v>
      </c>
      <c r="G15">
        <v>-0.1532</v>
      </c>
      <c r="H15">
        <v>-0.15579999999999999</v>
      </c>
      <c r="I15">
        <v>-7.9000000000000008E-3</v>
      </c>
      <c r="J15">
        <v>2.3422000000000001</v>
      </c>
      <c r="K15">
        <v>0.26290000000000002</v>
      </c>
      <c r="M15">
        <v>0.1384</v>
      </c>
      <c r="N15">
        <v>4.7399999999999998E-2</v>
      </c>
      <c r="O15">
        <v>-0.03</v>
      </c>
      <c r="P15">
        <v>8.9999999999999998E-4</v>
      </c>
      <c r="Q15">
        <v>7.0300000000000001E-2</v>
      </c>
      <c r="R15">
        <v>5.8500000000000003E-2</v>
      </c>
      <c r="S15">
        <v>1.84E-2</v>
      </c>
      <c r="T15">
        <v>-0.18290000000000001</v>
      </c>
      <c r="U15">
        <v>0.121</v>
      </c>
      <c r="W15">
        <v>-1.4999999999999999E-2</v>
      </c>
      <c r="X15">
        <v>-1.2999999999999999E-3</v>
      </c>
      <c r="Y15">
        <v>2.0000000000000001E-4</v>
      </c>
      <c r="Z15">
        <v>-5.9999999999999995E-4</v>
      </c>
      <c r="AA15">
        <v>-1.0999999999999999E-2</v>
      </c>
      <c r="AB15">
        <v>-6.6E-3</v>
      </c>
      <c r="AC15">
        <v>-6.1999999999999998E-3</v>
      </c>
      <c r="AD15">
        <v>1.6500000000000001E-2</v>
      </c>
      <c r="AE15">
        <v>-1.84E-2</v>
      </c>
    </row>
    <row r="16" spans="3:31" x14ac:dyDescent="0.25">
      <c r="C16">
        <v>-0.35699999999999998</v>
      </c>
      <c r="D16">
        <v>-1.5073000000000001</v>
      </c>
      <c r="E16">
        <v>0.13689999999999999</v>
      </c>
      <c r="F16">
        <v>1.06E-2</v>
      </c>
      <c r="G16">
        <v>-0.13619999999999999</v>
      </c>
      <c r="H16">
        <v>-0.14319999999999999</v>
      </c>
      <c r="I16">
        <v>-1E-3</v>
      </c>
      <c r="J16">
        <v>2.3066</v>
      </c>
      <c r="K16">
        <v>0.2399</v>
      </c>
      <c r="M16">
        <v>0.12809999999999999</v>
      </c>
      <c r="N16">
        <v>4.7300000000000002E-2</v>
      </c>
      <c r="O16">
        <v>-2.9899999999999999E-2</v>
      </c>
      <c r="P16">
        <v>-5.9999999999999995E-4</v>
      </c>
      <c r="Q16">
        <v>6.1800000000000001E-2</v>
      </c>
      <c r="R16">
        <v>5.3400000000000003E-2</v>
      </c>
      <c r="S16">
        <v>1.35E-2</v>
      </c>
      <c r="T16">
        <v>-0.17150000000000001</v>
      </c>
      <c r="U16">
        <v>0.1082</v>
      </c>
      <c r="W16">
        <v>-1.38E-2</v>
      </c>
      <c r="X16">
        <v>-1.4E-3</v>
      </c>
      <c r="Y16">
        <v>4.0000000000000002E-4</v>
      </c>
      <c r="Z16">
        <v>-2.9999999999999997E-4</v>
      </c>
      <c r="AA16">
        <v>-9.5999999999999992E-3</v>
      </c>
      <c r="AB16">
        <v>-6.0000000000000001E-3</v>
      </c>
      <c r="AC16">
        <v>-4.8999999999999998E-3</v>
      </c>
      <c r="AD16">
        <v>1.5299999999999999E-2</v>
      </c>
      <c r="AE16">
        <v>-1.6500000000000001E-2</v>
      </c>
    </row>
    <row r="17" spans="3:31" x14ac:dyDescent="0.25">
      <c r="C17">
        <v>-0.33090000000000003</v>
      </c>
      <c r="D17">
        <v>-1.4997</v>
      </c>
      <c r="E17">
        <v>0.13220000000000001</v>
      </c>
      <c r="F17">
        <v>1.12E-2</v>
      </c>
      <c r="G17">
        <v>-0.12139999999999999</v>
      </c>
      <c r="H17">
        <v>-0.13189999999999999</v>
      </c>
      <c r="I17">
        <v>4.4000000000000003E-3</v>
      </c>
      <c r="J17">
        <v>2.2732000000000001</v>
      </c>
      <c r="K17">
        <v>0.21909999999999999</v>
      </c>
      <c r="M17">
        <v>0.11840000000000001</v>
      </c>
      <c r="N17">
        <v>4.6600000000000003E-2</v>
      </c>
      <c r="O17">
        <v>-2.9499999999999998E-2</v>
      </c>
      <c r="P17">
        <v>-1.2999999999999999E-3</v>
      </c>
      <c r="Q17">
        <v>5.45E-2</v>
      </c>
      <c r="R17">
        <v>4.8800000000000003E-2</v>
      </c>
      <c r="S17">
        <v>9.4000000000000004E-3</v>
      </c>
      <c r="T17">
        <v>-0.16070000000000001</v>
      </c>
      <c r="U17">
        <v>9.6799999999999997E-2</v>
      </c>
      <c r="W17">
        <v>-1.2699999999999999E-2</v>
      </c>
      <c r="X17">
        <v>-1.4E-3</v>
      </c>
      <c r="Y17">
        <v>5.0000000000000001E-4</v>
      </c>
      <c r="Z17">
        <v>-2.0000000000000001E-4</v>
      </c>
      <c r="AA17">
        <v>-8.5000000000000006E-3</v>
      </c>
      <c r="AB17">
        <v>-5.4000000000000003E-3</v>
      </c>
      <c r="AC17">
        <v>-3.8E-3</v>
      </c>
      <c r="AD17">
        <v>1.4E-2</v>
      </c>
      <c r="AE17">
        <v>-1.49E-2</v>
      </c>
    </row>
    <row r="18" spans="3:31" x14ac:dyDescent="0.25">
      <c r="C18">
        <v>-0.30640000000000001</v>
      </c>
      <c r="D18">
        <v>-1.4918</v>
      </c>
      <c r="E18">
        <v>0.1275</v>
      </c>
      <c r="F18">
        <v>1.11E-2</v>
      </c>
      <c r="G18">
        <v>-0.1085</v>
      </c>
      <c r="H18">
        <v>-0.1217</v>
      </c>
      <c r="I18">
        <v>8.6E-3</v>
      </c>
      <c r="J18">
        <v>2.2414999999999998</v>
      </c>
      <c r="K18">
        <v>0.20019999999999999</v>
      </c>
      <c r="M18">
        <v>0.109</v>
      </c>
      <c r="N18">
        <v>4.53E-2</v>
      </c>
      <c r="O18">
        <v>-2.9000000000000001E-2</v>
      </c>
      <c r="P18">
        <v>-1.4E-3</v>
      </c>
      <c r="Q18">
        <v>4.8300000000000003E-2</v>
      </c>
      <c r="R18">
        <v>4.48E-2</v>
      </c>
      <c r="S18">
        <v>6.1000000000000004E-3</v>
      </c>
      <c r="T18">
        <v>-0.15029999999999999</v>
      </c>
      <c r="U18">
        <v>8.6499999999999994E-2</v>
      </c>
      <c r="W18">
        <v>-1.1599999999999999E-2</v>
      </c>
      <c r="X18">
        <v>-1.2999999999999999E-3</v>
      </c>
      <c r="Y18">
        <v>5.9999999999999995E-4</v>
      </c>
      <c r="Z18">
        <v>-1E-4</v>
      </c>
      <c r="AA18">
        <v>-7.4000000000000003E-3</v>
      </c>
      <c r="AB18">
        <v>-5.0000000000000001E-3</v>
      </c>
      <c r="AC18">
        <v>-2.8999999999999998E-3</v>
      </c>
      <c r="AD18">
        <v>1.2800000000000001E-2</v>
      </c>
      <c r="AE18">
        <v>-1.3299999999999999E-2</v>
      </c>
    </row>
    <row r="19" spans="3:31" x14ac:dyDescent="0.25">
      <c r="C19">
        <v>-0.28370000000000001</v>
      </c>
      <c r="D19">
        <v>-1.4841</v>
      </c>
      <c r="E19">
        <v>0.1229</v>
      </c>
      <c r="F19">
        <v>1.09E-2</v>
      </c>
      <c r="G19">
        <v>-9.7100000000000006E-2</v>
      </c>
      <c r="H19">
        <v>-0.1124</v>
      </c>
      <c r="I19">
        <v>1.17E-2</v>
      </c>
      <c r="J19">
        <v>2.2119</v>
      </c>
      <c r="K19">
        <v>0.183</v>
      </c>
      <c r="M19">
        <v>0.1003</v>
      </c>
      <c r="N19">
        <v>4.4200000000000003E-2</v>
      </c>
      <c r="O19">
        <v>-2.8400000000000002E-2</v>
      </c>
      <c r="P19">
        <v>-1.4E-3</v>
      </c>
      <c r="Q19">
        <v>4.2799999999999998E-2</v>
      </c>
      <c r="R19">
        <v>4.1200000000000001E-2</v>
      </c>
      <c r="S19">
        <v>3.5000000000000001E-3</v>
      </c>
      <c r="T19">
        <v>-0.14069999999999999</v>
      </c>
      <c r="U19">
        <v>7.7200000000000005E-2</v>
      </c>
      <c r="W19">
        <v>-1.06E-2</v>
      </c>
      <c r="X19">
        <v>-1.1999999999999999E-3</v>
      </c>
      <c r="Y19">
        <v>6.9999999999999999E-4</v>
      </c>
      <c r="Z19">
        <v>-1E-4</v>
      </c>
      <c r="AA19">
        <v>-6.6E-3</v>
      </c>
      <c r="AB19">
        <v>-4.4999999999999997E-3</v>
      </c>
      <c r="AC19">
        <v>-2.2000000000000001E-3</v>
      </c>
      <c r="AD19">
        <v>1.18E-2</v>
      </c>
      <c r="AE19">
        <v>-1.2E-2</v>
      </c>
    </row>
    <row r="20" spans="3:31" x14ac:dyDescent="0.25">
      <c r="C20">
        <v>-0.26300000000000001</v>
      </c>
      <c r="D20">
        <v>-1.4766999999999999</v>
      </c>
      <c r="E20">
        <v>0.1183</v>
      </c>
      <c r="F20">
        <v>1.0699999999999999E-2</v>
      </c>
      <c r="G20">
        <v>-8.6999999999999994E-2</v>
      </c>
      <c r="H20">
        <v>-0.1038</v>
      </c>
      <c r="I20">
        <v>1.3899999999999999E-2</v>
      </c>
      <c r="J20">
        <v>2.1844000000000001</v>
      </c>
      <c r="K20">
        <v>0.16739999999999999</v>
      </c>
      <c r="M20">
        <v>9.2499999999999999E-2</v>
      </c>
      <c r="N20">
        <v>4.3200000000000002E-2</v>
      </c>
      <c r="O20">
        <v>-2.7799999999999998E-2</v>
      </c>
      <c r="P20">
        <v>-1.5E-3</v>
      </c>
      <c r="Q20">
        <v>3.7900000000000003E-2</v>
      </c>
      <c r="R20">
        <v>3.7900000000000003E-2</v>
      </c>
      <c r="S20">
        <v>1.6000000000000001E-3</v>
      </c>
      <c r="T20">
        <v>-0.13189999999999999</v>
      </c>
      <c r="U20">
        <v>6.9000000000000006E-2</v>
      </c>
      <c r="W20">
        <v>-9.7000000000000003E-3</v>
      </c>
      <c r="X20">
        <v>-1.1999999999999999E-3</v>
      </c>
      <c r="Y20">
        <v>8.0000000000000004E-4</v>
      </c>
      <c r="Z20">
        <v>-1E-4</v>
      </c>
      <c r="AA20">
        <v>-5.7999999999999996E-3</v>
      </c>
      <c r="AB20">
        <v>-4.1000000000000003E-3</v>
      </c>
      <c r="AC20">
        <v>-1.6000000000000001E-3</v>
      </c>
      <c r="AD20">
        <v>1.0800000000000001E-2</v>
      </c>
      <c r="AE20">
        <v>-1.0699999999999999E-2</v>
      </c>
    </row>
    <row r="21" spans="3:31" x14ac:dyDescent="0.25">
      <c r="C21">
        <v>-0.24399999999999999</v>
      </c>
      <c r="D21">
        <v>-1.4696</v>
      </c>
      <c r="E21">
        <v>0.1138</v>
      </c>
      <c r="F21">
        <v>1.06E-2</v>
      </c>
      <c r="G21">
        <v>-7.8100000000000003E-2</v>
      </c>
      <c r="H21">
        <v>-9.5899999999999999E-2</v>
      </c>
      <c r="I21">
        <v>1.54E-2</v>
      </c>
      <c r="J21">
        <v>2.1587999999999998</v>
      </c>
      <c r="K21">
        <v>0.1532</v>
      </c>
      <c r="M21">
        <v>8.5300000000000001E-2</v>
      </c>
      <c r="N21">
        <v>4.2299999999999997E-2</v>
      </c>
      <c r="O21">
        <v>-2.7199999999999998E-2</v>
      </c>
      <c r="P21">
        <v>-1.6000000000000001E-3</v>
      </c>
      <c r="Q21">
        <v>3.3700000000000001E-2</v>
      </c>
      <c r="R21">
        <v>3.4799999999999998E-2</v>
      </c>
      <c r="S21">
        <v>1E-4</v>
      </c>
      <c r="T21">
        <v>-0.124</v>
      </c>
      <c r="U21">
        <v>6.1499999999999999E-2</v>
      </c>
      <c r="W21">
        <v>-8.8999999999999999E-3</v>
      </c>
      <c r="X21">
        <v>-1.1999999999999999E-3</v>
      </c>
      <c r="Y21">
        <v>8.0000000000000004E-4</v>
      </c>
      <c r="Z21">
        <v>-1E-4</v>
      </c>
      <c r="AA21">
        <v>-5.1000000000000004E-3</v>
      </c>
      <c r="AB21">
        <v>-3.8E-3</v>
      </c>
      <c r="AC21">
        <v>-1.1999999999999999E-3</v>
      </c>
      <c r="AD21">
        <v>9.9000000000000008E-3</v>
      </c>
      <c r="AE21">
        <v>-9.5999999999999992E-3</v>
      </c>
    </row>
    <row r="22" spans="3:31" x14ac:dyDescent="0.25">
      <c r="C22">
        <v>-0.22650000000000001</v>
      </c>
      <c r="D22">
        <v>-1.4624999999999999</v>
      </c>
      <c r="E22">
        <v>0.10929999999999999</v>
      </c>
      <c r="F22">
        <v>1.04E-2</v>
      </c>
      <c r="G22">
        <v>-7.0199999999999999E-2</v>
      </c>
      <c r="H22">
        <v>-8.8700000000000001E-2</v>
      </c>
      <c r="I22">
        <v>1.6299999999999999E-2</v>
      </c>
      <c r="J22">
        <v>2.1349</v>
      </c>
      <c r="K22">
        <v>0.14030000000000001</v>
      </c>
      <c r="M22">
        <v>7.8700000000000006E-2</v>
      </c>
      <c r="N22">
        <v>4.1399999999999999E-2</v>
      </c>
      <c r="O22">
        <v>-2.6499999999999999E-2</v>
      </c>
      <c r="P22">
        <v>-1.6999999999999999E-3</v>
      </c>
      <c r="Q22">
        <v>2.9899999999999999E-2</v>
      </c>
      <c r="R22">
        <v>3.2000000000000001E-2</v>
      </c>
      <c r="S22">
        <v>-1E-3</v>
      </c>
      <c r="T22">
        <v>-0.1167</v>
      </c>
      <c r="U22">
        <v>5.4899999999999997E-2</v>
      </c>
      <c r="W22">
        <v>-8.2000000000000007E-3</v>
      </c>
      <c r="X22">
        <v>-1.1000000000000001E-3</v>
      </c>
      <c r="Y22">
        <v>8.9999999999999998E-4</v>
      </c>
      <c r="Z22">
        <v>0</v>
      </c>
      <c r="AA22">
        <v>-4.4999999999999997E-3</v>
      </c>
      <c r="AB22">
        <v>-3.5000000000000001E-3</v>
      </c>
      <c r="AC22">
        <v>-8.9999999999999998E-4</v>
      </c>
      <c r="AD22">
        <v>9.1000000000000004E-3</v>
      </c>
      <c r="AE22">
        <v>-8.6E-3</v>
      </c>
    </row>
    <row r="23" spans="3:31" x14ac:dyDescent="0.25">
      <c r="C23">
        <v>-0.2104</v>
      </c>
      <c r="D23">
        <v>-1.4557</v>
      </c>
      <c r="E23">
        <v>0.10489999999999999</v>
      </c>
      <c r="F23">
        <v>1.0200000000000001E-2</v>
      </c>
      <c r="G23">
        <v>-6.3200000000000006E-2</v>
      </c>
      <c r="H23">
        <v>-8.2000000000000003E-2</v>
      </c>
      <c r="I23">
        <v>1.6899999999999998E-2</v>
      </c>
      <c r="J23">
        <v>2.1124999999999998</v>
      </c>
      <c r="K23">
        <v>0.1285</v>
      </c>
      <c r="M23">
        <v>7.2700000000000001E-2</v>
      </c>
      <c r="N23">
        <v>4.0599999999999997E-2</v>
      </c>
      <c r="O23">
        <v>-2.5700000000000001E-2</v>
      </c>
      <c r="P23">
        <v>-1.6999999999999999E-3</v>
      </c>
      <c r="Q23">
        <v>2.6599999999999999E-2</v>
      </c>
      <c r="R23">
        <v>2.9399999999999999E-2</v>
      </c>
      <c r="S23">
        <v>-1.8E-3</v>
      </c>
      <c r="T23">
        <v>-0.11</v>
      </c>
      <c r="U23">
        <v>4.8899999999999999E-2</v>
      </c>
      <c r="W23">
        <v>-7.4999999999999997E-3</v>
      </c>
      <c r="X23">
        <v>-1.1000000000000001E-3</v>
      </c>
      <c r="Y23">
        <v>8.9999999999999998E-4</v>
      </c>
      <c r="Z23">
        <v>0</v>
      </c>
      <c r="AA23">
        <v>-3.8999999999999998E-3</v>
      </c>
      <c r="AB23">
        <v>-3.2000000000000002E-3</v>
      </c>
      <c r="AC23">
        <v>-5.9999999999999995E-4</v>
      </c>
      <c r="AD23">
        <v>8.3000000000000001E-3</v>
      </c>
      <c r="AE23">
        <v>-7.7000000000000002E-3</v>
      </c>
    </row>
    <row r="24" spans="3:31" x14ac:dyDescent="0.25">
      <c r="C24">
        <v>-0.19550000000000001</v>
      </c>
      <c r="D24">
        <v>-1.4489000000000001</v>
      </c>
      <c r="E24">
        <v>0.10059999999999999</v>
      </c>
      <c r="F24">
        <v>9.9000000000000008E-3</v>
      </c>
      <c r="G24">
        <v>-5.7000000000000002E-2</v>
      </c>
      <c r="H24">
        <v>-7.5899999999999995E-2</v>
      </c>
      <c r="I24">
        <v>1.7100000000000001E-2</v>
      </c>
      <c r="J24">
        <v>2.0914999999999999</v>
      </c>
      <c r="K24">
        <v>0.1178</v>
      </c>
      <c r="M24">
        <v>6.7100000000000007E-2</v>
      </c>
      <c r="N24">
        <v>3.9699999999999999E-2</v>
      </c>
      <c r="O24">
        <v>-2.5000000000000001E-2</v>
      </c>
      <c r="P24">
        <v>-1.6999999999999999E-3</v>
      </c>
      <c r="Q24">
        <v>2.3699999999999999E-2</v>
      </c>
      <c r="R24">
        <v>2.7099999999999999E-2</v>
      </c>
      <c r="S24">
        <v>-2.3999999999999998E-3</v>
      </c>
      <c r="T24">
        <v>-0.1038</v>
      </c>
      <c r="U24">
        <v>4.36E-2</v>
      </c>
      <c r="W24">
        <v>-6.8999999999999999E-3</v>
      </c>
      <c r="X24">
        <v>-1E-3</v>
      </c>
      <c r="Y24">
        <v>1E-3</v>
      </c>
      <c r="Z24">
        <v>0</v>
      </c>
      <c r="AA24">
        <v>-3.5000000000000001E-3</v>
      </c>
      <c r="AB24">
        <v>-2.8999999999999998E-3</v>
      </c>
      <c r="AC24">
        <v>-4.0000000000000002E-4</v>
      </c>
      <c r="AD24">
        <v>7.7000000000000002E-3</v>
      </c>
      <c r="AE24">
        <v>-6.8999999999999999E-3</v>
      </c>
    </row>
    <row r="25" spans="3:31" x14ac:dyDescent="0.25">
      <c r="C25">
        <v>-0.1817</v>
      </c>
      <c r="D25">
        <v>-1.4423999999999999</v>
      </c>
      <c r="E25">
        <v>9.64E-2</v>
      </c>
      <c r="F25">
        <v>9.7000000000000003E-3</v>
      </c>
      <c r="G25">
        <v>-5.1499999999999997E-2</v>
      </c>
      <c r="H25">
        <v>-7.0300000000000001E-2</v>
      </c>
      <c r="I25">
        <v>1.72E-2</v>
      </c>
      <c r="J25">
        <v>2.0716999999999999</v>
      </c>
      <c r="K25">
        <v>0.108</v>
      </c>
      <c r="M25">
        <v>6.2E-2</v>
      </c>
      <c r="N25">
        <v>3.8899999999999997E-2</v>
      </c>
      <c r="O25">
        <v>-2.4199999999999999E-2</v>
      </c>
      <c r="P25">
        <v>-1.6999999999999999E-3</v>
      </c>
      <c r="Q25">
        <v>2.1100000000000001E-2</v>
      </c>
      <c r="R25">
        <v>2.5000000000000001E-2</v>
      </c>
      <c r="S25">
        <v>-2.8E-3</v>
      </c>
      <c r="T25">
        <v>-9.8100000000000007E-2</v>
      </c>
      <c r="U25">
        <v>3.8800000000000001E-2</v>
      </c>
      <c r="W25">
        <v>-6.3E-3</v>
      </c>
      <c r="X25">
        <v>-1E-3</v>
      </c>
      <c r="Y25">
        <v>1E-3</v>
      </c>
      <c r="Z25">
        <v>0</v>
      </c>
      <c r="AA25">
        <v>-3.0999999999999999E-3</v>
      </c>
      <c r="AB25">
        <v>-2.7000000000000001E-3</v>
      </c>
      <c r="AC25">
        <v>-2.9999999999999997E-4</v>
      </c>
      <c r="AD25">
        <v>7.0000000000000001E-3</v>
      </c>
      <c r="AE25">
        <v>-6.1999999999999998E-3</v>
      </c>
    </row>
    <row r="26" spans="3:31" x14ac:dyDescent="0.25">
      <c r="C26">
        <v>-0.1691</v>
      </c>
      <c r="D26">
        <v>-1.4359</v>
      </c>
      <c r="E26">
        <v>9.2299999999999993E-2</v>
      </c>
      <c r="F26">
        <v>9.4000000000000004E-3</v>
      </c>
      <c r="G26">
        <v>-4.6600000000000003E-2</v>
      </c>
      <c r="H26">
        <v>-6.5199999999999994E-2</v>
      </c>
      <c r="I26">
        <v>1.7000000000000001E-2</v>
      </c>
      <c r="J26">
        <v>2.0531999999999999</v>
      </c>
      <c r="K26">
        <v>9.9199999999999997E-2</v>
      </c>
      <c r="M26">
        <v>5.7299999999999997E-2</v>
      </c>
      <c r="N26">
        <v>3.8100000000000002E-2</v>
      </c>
      <c r="O26">
        <v>-2.3400000000000001E-2</v>
      </c>
      <c r="P26">
        <v>-1.6999999999999999E-3</v>
      </c>
      <c r="Q26">
        <v>1.8800000000000001E-2</v>
      </c>
      <c r="R26">
        <v>2.3E-2</v>
      </c>
      <c r="S26">
        <v>-3.0999999999999999E-3</v>
      </c>
      <c r="T26">
        <v>-9.2899999999999996E-2</v>
      </c>
      <c r="U26">
        <v>3.4500000000000003E-2</v>
      </c>
      <c r="W26">
        <v>-5.7999999999999996E-3</v>
      </c>
      <c r="X26">
        <v>-8.9999999999999998E-4</v>
      </c>
      <c r="Y26">
        <v>1E-3</v>
      </c>
      <c r="Z26">
        <v>0</v>
      </c>
      <c r="AA26">
        <v>-2.7000000000000001E-3</v>
      </c>
      <c r="AB26">
        <v>-2.3999999999999998E-3</v>
      </c>
      <c r="AC26">
        <v>-2.0000000000000001E-4</v>
      </c>
      <c r="AD26">
        <v>6.4999999999999997E-3</v>
      </c>
      <c r="AE26">
        <v>-5.5999999999999999E-3</v>
      </c>
    </row>
    <row r="27" spans="3:31" x14ac:dyDescent="0.25">
      <c r="C27">
        <v>-0.15740000000000001</v>
      </c>
      <c r="D27">
        <v>-1.4296</v>
      </c>
      <c r="E27">
        <v>8.8300000000000003E-2</v>
      </c>
      <c r="F27">
        <v>9.1999999999999998E-3</v>
      </c>
      <c r="G27">
        <v>-4.2299999999999997E-2</v>
      </c>
      <c r="H27">
        <v>-6.0400000000000002E-2</v>
      </c>
      <c r="I27">
        <v>1.6799999999999999E-2</v>
      </c>
      <c r="J27">
        <v>2.0356999999999998</v>
      </c>
      <c r="K27">
        <v>9.11E-2</v>
      </c>
      <c r="M27">
        <v>5.3100000000000001E-2</v>
      </c>
      <c r="N27">
        <v>3.7400000000000003E-2</v>
      </c>
      <c r="O27">
        <v>-2.2599999999999999E-2</v>
      </c>
      <c r="P27">
        <v>-1.6999999999999999E-3</v>
      </c>
      <c r="Q27">
        <v>1.6799999999999999E-2</v>
      </c>
      <c r="R27">
        <v>2.12E-2</v>
      </c>
      <c r="S27">
        <v>-3.3E-3</v>
      </c>
      <c r="T27">
        <v>-8.8099999999999998E-2</v>
      </c>
      <c r="U27">
        <v>3.0599999999999999E-2</v>
      </c>
      <c r="W27">
        <v>-5.3E-3</v>
      </c>
      <c r="X27">
        <v>-8.9999999999999998E-4</v>
      </c>
      <c r="Y27">
        <v>1E-3</v>
      </c>
      <c r="Z27">
        <v>0</v>
      </c>
      <c r="AA27">
        <v>-2.3999999999999998E-3</v>
      </c>
      <c r="AB27">
        <v>-2.2000000000000001E-3</v>
      </c>
      <c r="AC27">
        <v>-1E-4</v>
      </c>
      <c r="AD27">
        <v>5.8999999999999999E-3</v>
      </c>
      <c r="AE27">
        <v>-5.0000000000000001E-3</v>
      </c>
    </row>
    <row r="28" spans="3:31" x14ac:dyDescent="0.25">
      <c r="C28">
        <v>-0.14660000000000001</v>
      </c>
      <c r="D28">
        <v>-1.4235</v>
      </c>
      <c r="E28">
        <v>8.4400000000000003E-2</v>
      </c>
      <c r="F28">
        <v>8.8999999999999999E-3</v>
      </c>
      <c r="G28">
        <v>-3.8399999999999997E-2</v>
      </c>
      <c r="H28">
        <v>-5.6099999999999997E-2</v>
      </c>
      <c r="I28">
        <v>1.6400000000000001E-2</v>
      </c>
      <c r="J28">
        <v>2.0192000000000001</v>
      </c>
      <c r="K28">
        <v>8.3699999999999997E-2</v>
      </c>
      <c r="M28">
        <v>4.9099999999999998E-2</v>
      </c>
      <c r="N28">
        <v>3.6700000000000003E-2</v>
      </c>
      <c r="O28">
        <v>-2.18E-2</v>
      </c>
      <c r="P28">
        <v>-1.6999999999999999E-3</v>
      </c>
      <c r="Q28">
        <v>1.4999999999999999E-2</v>
      </c>
      <c r="R28">
        <v>1.9599999999999999E-2</v>
      </c>
      <c r="S28">
        <v>-3.3999999999999998E-3</v>
      </c>
      <c r="T28">
        <v>-8.3699999999999997E-2</v>
      </c>
      <c r="U28">
        <v>2.7199999999999998E-2</v>
      </c>
      <c r="W28">
        <v>-4.8999999999999998E-3</v>
      </c>
      <c r="X28">
        <v>-8.9999999999999998E-4</v>
      </c>
      <c r="Y28">
        <v>1E-3</v>
      </c>
      <c r="Z28">
        <v>0</v>
      </c>
      <c r="AA28">
        <v>-2.0999999999999999E-3</v>
      </c>
      <c r="AB28">
        <v>-2E-3</v>
      </c>
      <c r="AC28">
        <v>0</v>
      </c>
      <c r="AD28">
        <v>5.4999999999999997E-3</v>
      </c>
      <c r="AE28">
        <v>-4.4999999999999997E-3</v>
      </c>
    </row>
    <row r="29" spans="3:31" x14ac:dyDescent="0.25">
      <c r="C29">
        <v>-0.13669999999999999</v>
      </c>
      <c r="D29">
        <v>-1.4174</v>
      </c>
      <c r="E29">
        <v>8.0600000000000005E-2</v>
      </c>
      <c r="F29">
        <v>8.6999999999999994E-3</v>
      </c>
      <c r="G29">
        <v>-3.5000000000000003E-2</v>
      </c>
      <c r="H29">
        <v>-5.21E-2</v>
      </c>
      <c r="I29">
        <v>1.5900000000000001E-2</v>
      </c>
      <c r="J29">
        <v>2.0036999999999998</v>
      </c>
      <c r="K29">
        <v>7.6999999999999999E-2</v>
      </c>
      <c r="M29">
        <v>4.5499999999999999E-2</v>
      </c>
      <c r="N29">
        <v>3.5999999999999997E-2</v>
      </c>
      <c r="O29">
        <v>-2.1000000000000001E-2</v>
      </c>
      <c r="P29">
        <v>-1.6999999999999999E-3</v>
      </c>
      <c r="Q29">
        <v>1.35E-2</v>
      </c>
      <c r="R29">
        <v>1.8100000000000002E-2</v>
      </c>
      <c r="S29">
        <v>-3.3999999999999998E-3</v>
      </c>
      <c r="T29">
        <v>-7.9600000000000004E-2</v>
      </c>
      <c r="U29">
        <v>2.41E-2</v>
      </c>
      <c r="W29">
        <v>-4.4999999999999997E-3</v>
      </c>
      <c r="X29">
        <v>-8.0000000000000004E-4</v>
      </c>
      <c r="Y29">
        <v>1E-3</v>
      </c>
      <c r="Z29">
        <v>0</v>
      </c>
      <c r="AA29">
        <v>-1.9E-3</v>
      </c>
      <c r="AB29">
        <v>-1.9E-3</v>
      </c>
      <c r="AC29">
        <v>0</v>
      </c>
      <c r="AD29">
        <v>5.0000000000000001E-3</v>
      </c>
      <c r="AE29">
        <v>-4.0000000000000001E-3</v>
      </c>
    </row>
    <row r="30" spans="3:31" x14ac:dyDescent="0.25">
      <c r="C30">
        <v>-0.1275</v>
      </c>
      <c r="D30">
        <v>-1.4115</v>
      </c>
      <c r="E30">
        <v>7.6999999999999999E-2</v>
      </c>
      <c r="F30">
        <v>8.3999999999999995E-3</v>
      </c>
      <c r="G30">
        <v>-3.1899999999999998E-2</v>
      </c>
      <c r="H30">
        <v>-4.8399999999999999E-2</v>
      </c>
      <c r="I30">
        <v>1.55E-2</v>
      </c>
      <c r="J30">
        <v>1.9890000000000001</v>
      </c>
      <c r="K30">
        <v>7.0800000000000002E-2</v>
      </c>
      <c r="M30">
        <v>4.2099999999999999E-2</v>
      </c>
      <c r="N30">
        <v>3.5299999999999998E-2</v>
      </c>
      <c r="O30">
        <v>-2.0199999999999999E-2</v>
      </c>
      <c r="P30">
        <v>-1.6000000000000001E-3</v>
      </c>
      <c r="Q30">
        <v>1.21E-2</v>
      </c>
      <c r="R30">
        <v>1.67E-2</v>
      </c>
      <c r="S30">
        <v>-3.3999999999999998E-3</v>
      </c>
      <c r="T30">
        <v>-7.5899999999999995E-2</v>
      </c>
      <c r="U30">
        <v>2.1299999999999999E-2</v>
      </c>
      <c r="W30">
        <v>-4.1000000000000003E-3</v>
      </c>
      <c r="X30">
        <v>-8.0000000000000004E-4</v>
      </c>
      <c r="Y30">
        <v>1E-3</v>
      </c>
      <c r="Z30">
        <v>0</v>
      </c>
      <c r="AA30">
        <v>-1.6000000000000001E-3</v>
      </c>
      <c r="AB30">
        <v>-1.6999999999999999E-3</v>
      </c>
      <c r="AC30">
        <v>1E-4</v>
      </c>
      <c r="AD30">
        <v>4.5999999999999999E-3</v>
      </c>
      <c r="AE30">
        <v>-3.5999999999999999E-3</v>
      </c>
    </row>
    <row r="31" spans="3:31" x14ac:dyDescent="0.25">
      <c r="C31">
        <v>-0.11890000000000001</v>
      </c>
      <c r="D31">
        <v>-1.4056999999999999</v>
      </c>
      <c r="E31">
        <v>7.3400000000000007E-2</v>
      </c>
      <c r="F31">
        <v>8.2000000000000007E-3</v>
      </c>
      <c r="G31">
        <v>-2.92E-2</v>
      </c>
      <c r="H31">
        <v>-4.4999999999999998E-2</v>
      </c>
      <c r="I31">
        <v>1.49E-2</v>
      </c>
      <c r="J31">
        <v>1.9750000000000001</v>
      </c>
      <c r="K31">
        <v>6.5199999999999994E-2</v>
      </c>
      <c r="M31">
        <v>3.9100000000000003E-2</v>
      </c>
      <c r="N31">
        <v>3.4700000000000002E-2</v>
      </c>
      <c r="O31">
        <v>-1.9400000000000001E-2</v>
      </c>
      <c r="P31">
        <v>-1.6000000000000001E-3</v>
      </c>
      <c r="Q31">
        <v>1.09E-2</v>
      </c>
      <c r="R31">
        <v>1.54E-2</v>
      </c>
      <c r="S31">
        <v>-3.3999999999999998E-3</v>
      </c>
      <c r="T31">
        <v>-7.2499999999999995E-2</v>
      </c>
      <c r="U31">
        <v>1.89E-2</v>
      </c>
      <c r="W31">
        <v>-3.8E-3</v>
      </c>
      <c r="X31">
        <v>-8.0000000000000004E-4</v>
      </c>
      <c r="Y31">
        <v>1E-3</v>
      </c>
      <c r="Z31">
        <v>0</v>
      </c>
      <c r="AA31">
        <v>-1.5E-3</v>
      </c>
      <c r="AB31">
        <v>-1.6000000000000001E-3</v>
      </c>
      <c r="AC31">
        <v>1E-4</v>
      </c>
      <c r="AD31">
        <v>4.3E-3</v>
      </c>
      <c r="AE31">
        <v>-3.2000000000000002E-3</v>
      </c>
    </row>
    <row r="32" spans="3:31" x14ac:dyDescent="0.25">
      <c r="C32">
        <v>-0.1111</v>
      </c>
      <c r="D32">
        <v>-1.4</v>
      </c>
      <c r="E32">
        <v>7.0000000000000007E-2</v>
      </c>
      <c r="F32">
        <v>7.9000000000000008E-3</v>
      </c>
      <c r="G32">
        <v>-2.6800000000000001E-2</v>
      </c>
      <c r="H32">
        <v>-4.1799999999999997E-2</v>
      </c>
      <c r="I32">
        <v>1.44E-2</v>
      </c>
      <c r="J32">
        <v>1.9618</v>
      </c>
      <c r="K32">
        <v>6.0100000000000001E-2</v>
      </c>
      <c r="M32">
        <v>3.6200000000000003E-2</v>
      </c>
      <c r="N32">
        <v>3.4099999999999998E-2</v>
      </c>
      <c r="O32">
        <v>-1.8700000000000001E-2</v>
      </c>
      <c r="P32">
        <v>-1.6000000000000001E-3</v>
      </c>
      <c r="Q32">
        <v>9.7999999999999997E-3</v>
      </c>
      <c r="R32">
        <v>1.4200000000000001E-2</v>
      </c>
      <c r="S32">
        <v>-3.3E-3</v>
      </c>
      <c r="T32">
        <v>-6.93E-2</v>
      </c>
      <c r="U32">
        <v>1.67E-2</v>
      </c>
      <c r="W32">
        <v>-3.5000000000000001E-3</v>
      </c>
      <c r="X32">
        <v>-6.9999999999999999E-4</v>
      </c>
      <c r="Y32">
        <v>1E-3</v>
      </c>
      <c r="Z32">
        <v>0</v>
      </c>
      <c r="AA32">
        <v>-1.2999999999999999E-3</v>
      </c>
      <c r="AB32">
        <v>-1.4E-3</v>
      </c>
      <c r="AC32">
        <v>1E-4</v>
      </c>
      <c r="AD32">
        <v>3.8999999999999998E-3</v>
      </c>
      <c r="AE32">
        <v>-2.8999999999999998E-3</v>
      </c>
    </row>
    <row r="33" spans="3:39" x14ac:dyDescent="0.25">
      <c r="C33">
        <v>-0.1038</v>
      </c>
      <c r="D33">
        <v>-1.3944000000000001</v>
      </c>
      <c r="E33">
        <v>6.6699999999999995E-2</v>
      </c>
      <c r="F33">
        <v>7.7000000000000002E-3</v>
      </c>
      <c r="G33">
        <v>-2.46E-2</v>
      </c>
      <c r="H33">
        <v>-3.8899999999999997E-2</v>
      </c>
      <c r="I33">
        <v>1.3899999999999999E-2</v>
      </c>
      <c r="J33">
        <v>1.9492</v>
      </c>
      <c r="K33">
        <v>5.5399999999999998E-2</v>
      </c>
      <c r="M33">
        <v>3.3599999999999998E-2</v>
      </c>
      <c r="N33">
        <v>3.3500000000000002E-2</v>
      </c>
      <c r="O33">
        <v>-1.7899999999999999E-2</v>
      </c>
      <c r="P33">
        <v>-1.6000000000000001E-3</v>
      </c>
      <c r="Q33">
        <v>8.8000000000000005E-3</v>
      </c>
      <c r="R33">
        <v>1.32E-2</v>
      </c>
      <c r="S33">
        <v>-3.3E-3</v>
      </c>
      <c r="T33">
        <v>-6.6400000000000001E-2</v>
      </c>
      <c r="U33">
        <v>1.47E-2</v>
      </c>
      <c r="W33">
        <v>-3.2000000000000002E-3</v>
      </c>
      <c r="X33">
        <v>-6.9999999999999999E-4</v>
      </c>
      <c r="Y33">
        <v>8.9999999999999998E-4</v>
      </c>
      <c r="Z33">
        <v>0</v>
      </c>
      <c r="AA33">
        <v>-1.1000000000000001E-3</v>
      </c>
      <c r="AB33">
        <v>-1.2999999999999999E-3</v>
      </c>
      <c r="AC33">
        <v>1E-4</v>
      </c>
      <c r="AD33">
        <v>3.5999999999999999E-3</v>
      </c>
      <c r="AE33">
        <v>-2.5999999999999999E-3</v>
      </c>
    </row>
    <row r="34" spans="3:39" x14ac:dyDescent="0.25">
      <c r="C34">
        <v>-9.7000000000000003E-2</v>
      </c>
      <c r="D34">
        <v>-1.3889</v>
      </c>
      <c r="E34">
        <v>6.3600000000000004E-2</v>
      </c>
      <c r="F34">
        <v>7.4000000000000003E-3</v>
      </c>
      <c r="G34">
        <v>-2.2599999999999999E-2</v>
      </c>
      <c r="H34">
        <v>-3.6200000000000003E-2</v>
      </c>
      <c r="I34">
        <v>1.3299999999999999E-2</v>
      </c>
      <c r="J34">
        <v>1.9372</v>
      </c>
      <c r="K34">
        <v>5.1200000000000002E-2</v>
      </c>
      <c r="M34">
        <v>3.1199999999999999E-2</v>
      </c>
      <c r="N34">
        <v>3.2899999999999999E-2</v>
      </c>
      <c r="O34">
        <v>-1.72E-2</v>
      </c>
      <c r="P34">
        <v>-1.5E-3</v>
      </c>
      <c r="Q34">
        <v>8.0000000000000002E-3</v>
      </c>
      <c r="R34">
        <v>1.2200000000000001E-2</v>
      </c>
      <c r="S34">
        <v>-3.2000000000000002E-3</v>
      </c>
      <c r="T34">
        <v>-6.3700000000000007E-2</v>
      </c>
      <c r="U34">
        <v>1.29E-2</v>
      </c>
      <c r="W34">
        <v>-3.0000000000000001E-3</v>
      </c>
      <c r="X34">
        <v>-6.9999999999999999E-4</v>
      </c>
      <c r="Y34">
        <v>8.9999999999999998E-4</v>
      </c>
      <c r="Z34">
        <v>0</v>
      </c>
      <c r="AA34">
        <v>-1E-3</v>
      </c>
      <c r="AB34">
        <v>-1.1999999999999999E-3</v>
      </c>
      <c r="AC34">
        <v>1E-4</v>
      </c>
      <c r="AD34">
        <v>3.3E-3</v>
      </c>
      <c r="AE34">
        <v>-2.3E-3</v>
      </c>
    </row>
    <row r="35" spans="3:39" x14ac:dyDescent="0.25">
      <c r="C35">
        <v>-9.0800000000000006E-2</v>
      </c>
      <c r="D35">
        <v>-1.3835999999999999</v>
      </c>
      <c r="E35">
        <v>6.0499999999999998E-2</v>
      </c>
      <c r="F35">
        <v>7.1999999999999998E-3</v>
      </c>
      <c r="G35">
        <v>-2.0899999999999998E-2</v>
      </c>
      <c r="H35">
        <v>-3.3799999999999997E-2</v>
      </c>
      <c r="I35">
        <v>1.2800000000000001E-2</v>
      </c>
      <c r="J35">
        <v>1.9258</v>
      </c>
      <c r="K35">
        <v>4.7300000000000002E-2</v>
      </c>
      <c r="M35">
        <v>2.9000000000000001E-2</v>
      </c>
      <c r="N35">
        <v>3.2399999999999998E-2</v>
      </c>
      <c r="O35">
        <v>-1.6400000000000001E-2</v>
      </c>
      <c r="P35">
        <v>-1.5E-3</v>
      </c>
      <c r="Q35">
        <v>7.1999999999999998E-3</v>
      </c>
      <c r="R35">
        <v>1.1299999999999999E-2</v>
      </c>
      <c r="S35">
        <v>-3.0999999999999999E-3</v>
      </c>
      <c r="T35">
        <v>-6.1199999999999997E-2</v>
      </c>
      <c r="U35">
        <v>1.14E-2</v>
      </c>
      <c r="W35">
        <v>-2.7000000000000001E-3</v>
      </c>
      <c r="X35">
        <v>-6.9999999999999999E-4</v>
      </c>
      <c r="Y35">
        <v>8.9999999999999998E-4</v>
      </c>
      <c r="Z35">
        <v>0</v>
      </c>
      <c r="AA35">
        <v>-8.9999999999999998E-4</v>
      </c>
      <c r="AB35">
        <v>-1.1000000000000001E-3</v>
      </c>
      <c r="AC35">
        <v>1E-4</v>
      </c>
      <c r="AD35">
        <v>3.0999999999999999E-3</v>
      </c>
      <c r="AE35">
        <v>-2E-3</v>
      </c>
    </row>
    <row r="36" spans="3:39" x14ac:dyDescent="0.25">
      <c r="C36">
        <v>-8.4900000000000003E-2</v>
      </c>
      <c r="D36">
        <v>-1.3783000000000001</v>
      </c>
      <c r="E36">
        <v>5.7599999999999998E-2</v>
      </c>
      <c r="F36">
        <v>6.8999999999999999E-3</v>
      </c>
      <c r="G36">
        <v>-1.9300000000000001E-2</v>
      </c>
      <c r="H36">
        <v>-3.15E-2</v>
      </c>
      <c r="I36">
        <v>1.23E-2</v>
      </c>
      <c r="J36">
        <v>1.9149</v>
      </c>
      <c r="K36">
        <v>4.3700000000000003E-2</v>
      </c>
      <c r="M36">
        <v>2.7E-2</v>
      </c>
      <c r="N36">
        <v>3.1899999999999998E-2</v>
      </c>
      <c r="O36">
        <v>-1.5699999999999999E-2</v>
      </c>
      <c r="P36">
        <v>-1.4E-3</v>
      </c>
      <c r="Q36">
        <v>6.4999999999999997E-3</v>
      </c>
      <c r="R36">
        <v>1.04E-2</v>
      </c>
      <c r="S36">
        <v>-3.0000000000000001E-3</v>
      </c>
      <c r="T36">
        <v>-5.8900000000000001E-2</v>
      </c>
      <c r="U36">
        <v>0.01</v>
      </c>
      <c r="W36">
        <v>-2.5000000000000001E-3</v>
      </c>
      <c r="X36">
        <v>-5.9999999999999995E-4</v>
      </c>
      <c r="Y36">
        <v>8.9999999999999998E-4</v>
      </c>
      <c r="Z36">
        <v>0</v>
      </c>
      <c r="AA36">
        <v>-8.0000000000000004E-4</v>
      </c>
      <c r="AB36">
        <v>-1E-3</v>
      </c>
      <c r="AC36">
        <v>1E-4</v>
      </c>
      <c r="AD36">
        <v>2.8E-3</v>
      </c>
      <c r="AE36">
        <v>-1.8E-3</v>
      </c>
    </row>
    <row r="37" spans="3:39" x14ac:dyDescent="0.25">
      <c r="C37">
        <v>-7.9600000000000004E-2</v>
      </c>
      <c r="D37">
        <v>-1.3731</v>
      </c>
      <c r="E37">
        <v>5.4800000000000001E-2</v>
      </c>
      <c r="F37">
        <v>6.7000000000000002E-3</v>
      </c>
      <c r="G37">
        <v>-1.78E-2</v>
      </c>
      <c r="H37">
        <v>-2.9399999999999999E-2</v>
      </c>
      <c r="I37">
        <v>1.18E-2</v>
      </c>
      <c r="J37">
        <v>1.9045000000000001</v>
      </c>
      <c r="K37">
        <v>4.0399999999999998E-2</v>
      </c>
      <c r="M37">
        <v>2.5100000000000001E-2</v>
      </c>
      <c r="N37">
        <v>3.1399999999999997E-2</v>
      </c>
      <c r="O37">
        <v>-1.4999999999999999E-2</v>
      </c>
      <c r="P37">
        <v>-1.4E-3</v>
      </c>
      <c r="Q37">
        <v>6.0000000000000001E-3</v>
      </c>
      <c r="R37">
        <v>9.7000000000000003E-3</v>
      </c>
      <c r="S37">
        <v>-2.8999999999999998E-3</v>
      </c>
      <c r="T37">
        <v>-5.67E-2</v>
      </c>
      <c r="U37">
        <v>8.6999999999999994E-3</v>
      </c>
      <c r="W37">
        <v>-2.3E-3</v>
      </c>
      <c r="X37">
        <v>-5.9999999999999995E-4</v>
      </c>
      <c r="Y37">
        <v>8.9999999999999998E-4</v>
      </c>
      <c r="Z37">
        <v>0</v>
      </c>
      <c r="AA37">
        <v>-6.9999999999999999E-4</v>
      </c>
      <c r="AB37">
        <v>-8.9999999999999998E-4</v>
      </c>
      <c r="AC37">
        <v>1E-4</v>
      </c>
      <c r="AD37">
        <v>2.5999999999999999E-3</v>
      </c>
      <c r="AE37">
        <v>-1.6000000000000001E-3</v>
      </c>
    </row>
    <row r="38" spans="3:39" x14ac:dyDescent="0.25">
      <c r="C38">
        <v>-7.46E-2</v>
      </c>
      <c r="D38">
        <v>-1.3680000000000001</v>
      </c>
      <c r="E38">
        <v>5.21E-2</v>
      </c>
      <c r="F38">
        <v>6.4000000000000003E-3</v>
      </c>
      <c r="G38">
        <v>-1.66E-2</v>
      </c>
      <c r="H38">
        <v>-2.7400000000000001E-2</v>
      </c>
      <c r="I38">
        <v>1.1299999999999999E-2</v>
      </c>
      <c r="J38">
        <v>1.8945000000000001</v>
      </c>
      <c r="K38">
        <v>3.7400000000000003E-2</v>
      </c>
      <c r="M38">
        <v>2.3400000000000001E-2</v>
      </c>
      <c r="N38">
        <v>3.09E-2</v>
      </c>
      <c r="O38">
        <v>-1.44E-2</v>
      </c>
      <c r="P38">
        <v>-1.4E-3</v>
      </c>
      <c r="Q38">
        <v>5.4000000000000003E-3</v>
      </c>
      <c r="R38">
        <v>8.9999999999999993E-3</v>
      </c>
      <c r="S38">
        <v>-2.7000000000000001E-3</v>
      </c>
      <c r="T38">
        <v>-5.4800000000000001E-2</v>
      </c>
      <c r="U38">
        <v>7.6E-3</v>
      </c>
      <c r="W38">
        <v>-2.0999999999999999E-3</v>
      </c>
      <c r="X38">
        <v>-5.9999999999999995E-4</v>
      </c>
      <c r="Y38">
        <v>8.0000000000000004E-4</v>
      </c>
      <c r="Z38">
        <v>0</v>
      </c>
      <c r="AA38">
        <v>-5.9999999999999995E-4</v>
      </c>
      <c r="AB38">
        <v>-8.9999999999999998E-4</v>
      </c>
      <c r="AC38">
        <v>1E-4</v>
      </c>
      <c r="AD38">
        <v>2.3999999999999998E-3</v>
      </c>
      <c r="AE38">
        <v>-1.5E-3</v>
      </c>
    </row>
    <row r="39" spans="3:39" x14ac:dyDescent="0.25">
      <c r="C39">
        <v>-6.9900000000000004E-2</v>
      </c>
      <c r="D39">
        <v>-1.363</v>
      </c>
      <c r="E39">
        <v>4.9500000000000002E-2</v>
      </c>
      <c r="F39">
        <v>6.1999999999999998E-3</v>
      </c>
      <c r="G39">
        <v>-1.54E-2</v>
      </c>
      <c r="H39">
        <v>-2.5600000000000001E-2</v>
      </c>
      <c r="I39">
        <v>1.0800000000000001E-2</v>
      </c>
      <c r="J39">
        <v>1.8849</v>
      </c>
      <c r="K39">
        <v>3.4599999999999999E-2</v>
      </c>
      <c r="M39">
        <v>2.18E-2</v>
      </c>
      <c r="N39">
        <v>3.04E-2</v>
      </c>
      <c r="O39">
        <v>-1.37E-2</v>
      </c>
      <c r="P39">
        <v>-1.2999999999999999E-3</v>
      </c>
      <c r="Q39">
        <v>4.8999999999999998E-3</v>
      </c>
      <c r="R39">
        <v>8.3000000000000001E-3</v>
      </c>
      <c r="S39">
        <v>-2.5999999999999999E-3</v>
      </c>
      <c r="T39">
        <v>-5.2900000000000003E-2</v>
      </c>
      <c r="U39">
        <v>6.6E-3</v>
      </c>
      <c r="W39">
        <v>-2E-3</v>
      </c>
      <c r="X39">
        <v>-5.9999999999999995E-4</v>
      </c>
      <c r="Y39">
        <v>8.0000000000000004E-4</v>
      </c>
      <c r="Z39">
        <v>0</v>
      </c>
      <c r="AA39">
        <v>-5.9999999999999995E-4</v>
      </c>
      <c r="AB39">
        <v>-8.0000000000000004E-4</v>
      </c>
      <c r="AC39">
        <v>1E-4</v>
      </c>
      <c r="AD39">
        <v>2.3E-3</v>
      </c>
      <c r="AE39">
        <v>-1.2999999999999999E-3</v>
      </c>
    </row>
    <row r="40" spans="3:39" x14ac:dyDescent="0.25">
      <c r="C40">
        <v>-6.5600000000000006E-2</v>
      </c>
      <c r="D40">
        <v>-1.3580000000000001</v>
      </c>
      <c r="E40">
        <v>4.7E-2</v>
      </c>
      <c r="F40">
        <v>6.0000000000000001E-3</v>
      </c>
      <c r="G40">
        <v>-1.43E-2</v>
      </c>
      <c r="H40">
        <v>-2.3900000000000001E-2</v>
      </c>
      <c r="I40">
        <v>1.03E-2</v>
      </c>
      <c r="J40">
        <v>1.8755999999999999</v>
      </c>
      <c r="K40">
        <v>3.2099999999999997E-2</v>
      </c>
      <c r="M40">
        <v>2.0299999999999999E-2</v>
      </c>
      <c r="N40">
        <v>0.03</v>
      </c>
      <c r="O40">
        <v>-1.3100000000000001E-2</v>
      </c>
      <c r="P40">
        <v>-1.2999999999999999E-3</v>
      </c>
      <c r="Q40">
        <v>4.4999999999999997E-3</v>
      </c>
      <c r="R40">
        <v>7.7000000000000002E-3</v>
      </c>
      <c r="S40">
        <v>-2.5000000000000001E-3</v>
      </c>
      <c r="T40">
        <v>-5.1299999999999998E-2</v>
      </c>
      <c r="U40">
        <v>5.7000000000000002E-3</v>
      </c>
      <c r="W40">
        <v>-1.8E-3</v>
      </c>
      <c r="X40">
        <v>-5.0000000000000001E-4</v>
      </c>
      <c r="Y40">
        <v>8.0000000000000004E-4</v>
      </c>
      <c r="Z40">
        <v>0</v>
      </c>
      <c r="AA40">
        <v>-5.0000000000000001E-4</v>
      </c>
      <c r="AB40">
        <v>-6.9999999999999999E-4</v>
      </c>
      <c r="AC40">
        <v>1E-4</v>
      </c>
      <c r="AD40">
        <v>2.0999999999999999E-3</v>
      </c>
      <c r="AE40">
        <v>-1.1999999999999999E-3</v>
      </c>
    </row>
    <row r="41" spans="3:39" x14ac:dyDescent="0.25">
      <c r="C41">
        <v>-6.1600000000000002E-2</v>
      </c>
      <c r="D41">
        <v>-1.3532</v>
      </c>
      <c r="E41">
        <v>4.4699999999999997E-2</v>
      </c>
      <c r="F41">
        <v>5.7999999999999996E-3</v>
      </c>
      <c r="G41">
        <v>-1.34E-2</v>
      </c>
      <c r="H41">
        <v>-2.24E-2</v>
      </c>
      <c r="I41">
        <v>9.9000000000000008E-3</v>
      </c>
      <c r="J41">
        <v>1.8667</v>
      </c>
      <c r="K41">
        <v>2.98E-2</v>
      </c>
      <c r="M41">
        <v>1.89E-2</v>
      </c>
      <c r="N41">
        <v>2.9600000000000001E-2</v>
      </c>
      <c r="O41">
        <v>-1.2500000000000001E-2</v>
      </c>
      <c r="P41">
        <v>-1.2999999999999999E-3</v>
      </c>
      <c r="Q41">
        <v>4.1999999999999997E-3</v>
      </c>
      <c r="R41">
        <v>7.1999999999999998E-3</v>
      </c>
      <c r="S41">
        <v>-2.3999999999999998E-3</v>
      </c>
      <c r="T41">
        <v>-4.9700000000000001E-2</v>
      </c>
      <c r="U41">
        <v>5.0000000000000001E-3</v>
      </c>
      <c r="W41">
        <v>-1.6999999999999999E-3</v>
      </c>
      <c r="X41">
        <v>-5.0000000000000001E-4</v>
      </c>
      <c r="Y41">
        <v>8.0000000000000004E-4</v>
      </c>
      <c r="Z41">
        <v>0</v>
      </c>
      <c r="AA41">
        <v>-4.0000000000000002E-4</v>
      </c>
      <c r="AB41">
        <v>-6.9999999999999999E-4</v>
      </c>
      <c r="AC41">
        <v>1E-4</v>
      </c>
      <c r="AD41">
        <v>1.9E-3</v>
      </c>
      <c r="AE41">
        <v>-1E-3</v>
      </c>
    </row>
    <row r="42" spans="3:39" x14ac:dyDescent="0.25">
      <c r="C42">
        <v>-5.7799999999999997E-2</v>
      </c>
      <c r="D42">
        <v>-1.3484</v>
      </c>
      <c r="E42">
        <v>4.24E-2</v>
      </c>
      <c r="F42">
        <v>5.4999999999999997E-3</v>
      </c>
      <c r="G42">
        <v>-1.2500000000000001E-2</v>
      </c>
      <c r="H42">
        <v>-2.0899999999999998E-2</v>
      </c>
      <c r="I42">
        <v>9.4000000000000004E-3</v>
      </c>
      <c r="J42">
        <v>1.8581000000000001</v>
      </c>
      <c r="K42">
        <v>2.7699999999999999E-2</v>
      </c>
      <c r="M42">
        <v>1.77E-2</v>
      </c>
      <c r="N42">
        <v>2.92E-2</v>
      </c>
      <c r="O42">
        <v>-1.1900000000000001E-2</v>
      </c>
      <c r="P42">
        <v>-1.1999999999999999E-3</v>
      </c>
      <c r="Q42">
        <v>3.8E-3</v>
      </c>
      <c r="R42">
        <v>6.7000000000000002E-3</v>
      </c>
      <c r="S42">
        <v>-2.3E-3</v>
      </c>
      <c r="T42">
        <v>-4.82E-2</v>
      </c>
      <c r="U42">
        <v>4.3E-3</v>
      </c>
      <c r="W42">
        <v>-1.6000000000000001E-3</v>
      </c>
      <c r="X42">
        <v>-5.0000000000000001E-4</v>
      </c>
      <c r="Y42">
        <v>6.9999999999999999E-4</v>
      </c>
      <c r="Z42">
        <v>0</v>
      </c>
      <c r="AA42">
        <v>-4.0000000000000002E-4</v>
      </c>
      <c r="AB42">
        <v>-5.9999999999999995E-4</v>
      </c>
      <c r="AC42">
        <v>1E-4</v>
      </c>
      <c r="AD42">
        <v>1.8E-3</v>
      </c>
      <c r="AE42">
        <v>-8.9999999999999998E-4</v>
      </c>
    </row>
    <row r="43" spans="3:39" x14ac:dyDescent="0.25">
      <c r="C43">
        <v>-5.4399999999999997E-2</v>
      </c>
      <c r="D43">
        <v>-1.3436999999999999</v>
      </c>
      <c r="E43">
        <v>4.0300000000000002E-2</v>
      </c>
      <c r="F43">
        <v>5.3E-3</v>
      </c>
      <c r="G43">
        <v>-1.17E-2</v>
      </c>
      <c r="H43">
        <v>-1.9599999999999999E-2</v>
      </c>
      <c r="I43">
        <v>8.9999999999999993E-3</v>
      </c>
      <c r="J43">
        <v>1.8499000000000001</v>
      </c>
      <c r="K43">
        <v>2.5700000000000001E-2</v>
      </c>
      <c r="M43">
        <v>1.6500000000000001E-2</v>
      </c>
      <c r="N43">
        <v>2.8799999999999999E-2</v>
      </c>
      <c r="O43">
        <v>-1.14E-2</v>
      </c>
      <c r="P43">
        <v>-1.1999999999999999E-3</v>
      </c>
      <c r="Q43">
        <v>3.5000000000000001E-3</v>
      </c>
      <c r="R43">
        <v>6.1999999999999998E-3</v>
      </c>
      <c r="S43">
        <v>-2.2000000000000001E-3</v>
      </c>
      <c r="T43">
        <v>-4.6899999999999997E-2</v>
      </c>
      <c r="U43">
        <v>3.5999999999999999E-3</v>
      </c>
      <c r="W43">
        <v>-1.4E-3</v>
      </c>
      <c r="X43">
        <v>-5.0000000000000001E-4</v>
      </c>
      <c r="Y43">
        <v>6.9999999999999999E-4</v>
      </c>
      <c r="Z43">
        <v>0</v>
      </c>
      <c r="AA43">
        <v>-4.0000000000000002E-4</v>
      </c>
      <c r="AB43">
        <v>-5.9999999999999995E-4</v>
      </c>
      <c r="AC43">
        <v>1E-4</v>
      </c>
      <c r="AD43">
        <v>1.6999999999999999E-3</v>
      </c>
      <c r="AE43">
        <v>-8.0000000000000004E-4</v>
      </c>
    </row>
    <row r="45" spans="3:39" x14ac:dyDescent="0.25">
      <c r="C45" s="121" t="s">
        <v>182</v>
      </c>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row>
    <row r="46" spans="3:39" x14ac:dyDescent="0.25">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row>
    <row r="47" spans="3:39" ht="15.75" customHeight="1" x14ac:dyDescent="0.25">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row>
    <row r="48" spans="3:39" ht="14.25" customHeight="1" x14ac:dyDescent="0.25">
      <c r="D48" s="123" t="s">
        <v>93</v>
      </c>
      <c r="E48" s="123"/>
      <c r="F48" s="123"/>
      <c r="G48" s="123"/>
      <c r="H48" s="123" t="s">
        <v>94</v>
      </c>
      <c r="I48" s="123"/>
      <c r="J48" s="123"/>
      <c r="K48" s="123"/>
      <c r="L48" s="123" t="s">
        <v>95</v>
      </c>
      <c r="M48" s="123"/>
      <c r="N48" s="123"/>
      <c r="O48" s="123"/>
      <c r="P48" s="123" t="s">
        <v>96</v>
      </c>
      <c r="Q48" s="123"/>
      <c r="R48" s="123"/>
      <c r="S48" s="123"/>
      <c r="T48" s="123" t="s">
        <v>92</v>
      </c>
      <c r="U48" s="123"/>
      <c r="V48" s="123"/>
      <c r="W48" s="123"/>
      <c r="X48" s="123" t="s">
        <v>91</v>
      </c>
      <c r="Y48" s="123"/>
      <c r="Z48" s="123"/>
      <c r="AA48" s="123"/>
      <c r="AB48" s="123" t="s">
        <v>97</v>
      </c>
      <c r="AC48" s="123"/>
      <c r="AD48" s="123"/>
      <c r="AE48" s="123"/>
      <c r="AF48" s="123" t="s">
        <v>98</v>
      </c>
      <c r="AG48" s="123"/>
      <c r="AH48" s="123"/>
      <c r="AI48" s="123"/>
      <c r="AJ48" s="123" t="s">
        <v>79</v>
      </c>
      <c r="AK48" s="123"/>
      <c r="AL48" s="123"/>
      <c r="AM48" s="123"/>
    </row>
    <row r="49" spans="3:39" ht="14.25" customHeight="1" x14ac:dyDescent="0.25">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123"/>
      <c r="AL49" s="123"/>
      <c r="AM49" s="123"/>
    </row>
    <row r="50" spans="3:39" x14ac:dyDescent="0.25">
      <c r="C50" s="124" t="s">
        <v>99</v>
      </c>
    </row>
    <row r="51" spans="3:39" x14ac:dyDescent="0.25">
      <c r="C51" s="124"/>
    </row>
    <row r="52" spans="3:39" x14ac:dyDescent="0.25">
      <c r="C52" s="124"/>
    </row>
    <row r="53" spans="3:39" x14ac:dyDescent="0.25">
      <c r="C53" s="124"/>
    </row>
    <row r="54" spans="3:39" x14ac:dyDescent="0.25">
      <c r="C54" s="124"/>
    </row>
    <row r="55" spans="3:39" x14ac:dyDescent="0.25">
      <c r="C55" s="124"/>
    </row>
    <row r="56" spans="3:39" x14ac:dyDescent="0.25">
      <c r="C56" s="124"/>
    </row>
    <row r="57" spans="3:39" x14ac:dyDescent="0.25">
      <c r="C57" s="124"/>
    </row>
    <row r="58" spans="3:39" x14ac:dyDescent="0.25">
      <c r="C58" s="124"/>
      <c r="AM58" t="s">
        <v>88</v>
      </c>
    </row>
    <row r="59" spans="3:39" x14ac:dyDescent="0.25">
      <c r="C59" s="124"/>
    </row>
    <row r="60" spans="3:39" x14ac:dyDescent="0.25">
      <c r="C60" s="124"/>
    </row>
    <row r="61" spans="3:39" x14ac:dyDescent="0.25">
      <c r="C61" s="124"/>
    </row>
    <row r="62" spans="3:39" x14ac:dyDescent="0.25">
      <c r="C62" s="124"/>
    </row>
    <row r="63" spans="3:39" x14ac:dyDescent="0.25">
      <c r="C63" s="124"/>
    </row>
    <row r="64" spans="3:39" x14ac:dyDescent="0.25">
      <c r="C64" s="124"/>
    </row>
    <row r="65" spans="3:3" x14ac:dyDescent="0.25">
      <c r="C65" s="124"/>
    </row>
    <row r="66" spans="3:3" x14ac:dyDescent="0.25">
      <c r="C66" s="124"/>
    </row>
    <row r="67" spans="3:3" x14ac:dyDescent="0.25">
      <c r="C67" s="124"/>
    </row>
    <row r="68" spans="3:3" x14ac:dyDescent="0.25">
      <c r="C68" s="124"/>
    </row>
    <row r="69" spans="3:3" x14ac:dyDescent="0.25">
      <c r="C69" s="124"/>
    </row>
    <row r="70" spans="3:3" x14ac:dyDescent="0.25">
      <c r="C70" s="124"/>
    </row>
    <row r="71" spans="3:3" x14ac:dyDescent="0.25">
      <c r="C71" s="124"/>
    </row>
    <row r="72" spans="3:3" x14ac:dyDescent="0.25">
      <c r="C72" s="124"/>
    </row>
    <row r="73" spans="3:3" x14ac:dyDescent="0.25">
      <c r="C73" s="124"/>
    </row>
    <row r="74" spans="3:3" x14ac:dyDescent="0.25">
      <c r="C74" s="124"/>
    </row>
    <row r="75" spans="3:3" x14ac:dyDescent="0.25">
      <c r="C75" s="124"/>
    </row>
    <row r="76" spans="3:3" x14ac:dyDescent="0.25">
      <c r="C76" s="124"/>
    </row>
    <row r="77" spans="3:3" x14ac:dyDescent="0.25">
      <c r="C77" s="124"/>
    </row>
    <row r="78" spans="3:3" x14ac:dyDescent="0.25">
      <c r="C78" s="124"/>
    </row>
    <row r="79" spans="3:3" x14ac:dyDescent="0.25">
      <c r="C79" s="124"/>
    </row>
    <row r="80" spans="3:3" x14ac:dyDescent="0.25">
      <c r="C80" s="124"/>
    </row>
    <row r="81" spans="3:3" x14ac:dyDescent="0.25">
      <c r="C81" s="124" t="s">
        <v>100</v>
      </c>
    </row>
    <row r="82" spans="3:3" x14ac:dyDescent="0.25">
      <c r="C82" s="124"/>
    </row>
    <row r="83" spans="3:3" x14ac:dyDescent="0.25">
      <c r="C83" s="124"/>
    </row>
    <row r="84" spans="3:3" x14ac:dyDescent="0.25">
      <c r="C84" s="124"/>
    </row>
    <row r="85" spans="3:3" x14ac:dyDescent="0.25">
      <c r="C85" s="124"/>
    </row>
    <row r="86" spans="3:3" x14ac:dyDescent="0.25">
      <c r="C86" s="124"/>
    </row>
    <row r="87" spans="3:3" x14ac:dyDescent="0.25">
      <c r="C87" s="124"/>
    </row>
    <row r="88" spans="3:3" x14ac:dyDescent="0.25">
      <c r="C88" s="124"/>
    </row>
    <row r="89" spans="3:3" x14ac:dyDescent="0.25">
      <c r="C89" s="124"/>
    </row>
    <row r="90" spans="3:3" x14ac:dyDescent="0.25">
      <c r="C90" s="124"/>
    </row>
    <row r="91" spans="3:3" x14ac:dyDescent="0.25">
      <c r="C91" s="124"/>
    </row>
    <row r="92" spans="3:3" x14ac:dyDescent="0.25">
      <c r="C92" s="124"/>
    </row>
    <row r="93" spans="3:3" x14ac:dyDescent="0.25">
      <c r="C93" s="124"/>
    </row>
    <row r="94" spans="3:3" x14ac:dyDescent="0.25">
      <c r="C94" s="124"/>
    </row>
    <row r="95" spans="3:3" x14ac:dyDescent="0.25">
      <c r="C95" s="124"/>
    </row>
    <row r="96" spans="3:3" x14ac:dyDescent="0.25">
      <c r="C96" s="124"/>
    </row>
    <row r="97" spans="3:3" x14ac:dyDescent="0.25">
      <c r="C97" s="124"/>
    </row>
    <row r="98" spans="3:3" x14ac:dyDescent="0.25">
      <c r="C98" s="124"/>
    </row>
    <row r="99" spans="3:3" x14ac:dyDescent="0.25">
      <c r="C99" s="124"/>
    </row>
    <row r="100" spans="3:3" x14ac:dyDescent="0.25">
      <c r="C100" s="124"/>
    </row>
    <row r="101" spans="3:3" x14ac:dyDescent="0.25">
      <c r="C101" s="124"/>
    </row>
    <row r="102" spans="3:3" x14ac:dyDescent="0.25">
      <c r="C102" s="124"/>
    </row>
    <row r="103" spans="3:3" x14ac:dyDescent="0.25">
      <c r="C103" s="124"/>
    </row>
    <row r="104" spans="3:3" x14ac:dyDescent="0.25">
      <c r="C104" s="124"/>
    </row>
    <row r="105" spans="3:3" x14ac:dyDescent="0.25">
      <c r="C105" s="124"/>
    </row>
    <row r="106" spans="3:3" x14ac:dyDescent="0.25">
      <c r="C106" s="124"/>
    </row>
    <row r="107" spans="3:3" x14ac:dyDescent="0.25">
      <c r="C107" s="124"/>
    </row>
    <row r="108" spans="3:3" x14ac:dyDescent="0.25">
      <c r="C108" s="124"/>
    </row>
    <row r="109" spans="3:3" x14ac:dyDescent="0.25">
      <c r="C109" s="124"/>
    </row>
    <row r="110" spans="3:3" x14ac:dyDescent="0.25">
      <c r="C110" s="124"/>
    </row>
    <row r="111" spans="3:3" x14ac:dyDescent="0.25">
      <c r="C111" s="124"/>
    </row>
    <row r="112" spans="3:3" x14ac:dyDescent="0.25">
      <c r="C112" s="124" t="s">
        <v>101</v>
      </c>
    </row>
    <row r="113" spans="3:3" x14ac:dyDescent="0.25">
      <c r="C113" s="124"/>
    </row>
    <row r="114" spans="3:3" x14ac:dyDescent="0.25">
      <c r="C114" s="124"/>
    </row>
    <row r="115" spans="3:3" x14ac:dyDescent="0.25">
      <c r="C115" s="124"/>
    </row>
    <row r="116" spans="3:3" x14ac:dyDescent="0.25">
      <c r="C116" s="124"/>
    </row>
    <row r="117" spans="3:3" x14ac:dyDescent="0.25">
      <c r="C117" s="124"/>
    </row>
    <row r="118" spans="3:3" x14ac:dyDescent="0.25">
      <c r="C118" s="124"/>
    </row>
    <row r="119" spans="3:3" x14ac:dyDescent="0.25">
      <c r="C119" s="124"/>
    </row>
    <row r="120" spans="3:3" x14ac:dyDescent="0.25">
      <c r="C120" s="124"/>
    </row>
    <row r="121" spans="3:3" x14ac:dyDescent="0.25">
      <c r="C121" s="124"/>
    </row>
    <row r="122" spans="3:3" x14ac:dyDescent="0.25">
      <c r="C122" s="124"/>
    </row>
    <row r="123" spans="3:3" x14ac:dyDescent="0.25">
      <c r="C123" s="124"/>
    </row>
    <row r="124" spans="3:3" x14ac:dyDescent="0.25">
      <c r="C124" s="124"/>
    </row>
    <row r="125" spans="3:3" x14ac:dyDescent="0.25">
      <c r="C125" s="124"/>
    </row>
    <row r="126" spans="3:3" x14ac:dyDescent="0.25">
      <c r="C126" s="124"/>
    </row>
    <row r="127" spans="3:3" x14ac:dyDescent="0.25">
      <c r="C127" s="124"/>
    </row>
    <row r="128" spans="3:3" x14ac:dyDescent="0.25">
      <c r="C128" s="124"/>
    </row>
    <row r="129" spans="3:39" x14ac:dyDescent="0.25">
      <c r="C129" s="124"/>
    </row>
    <row r="130" spans="3:39" x14ac:dyDescent="0.25">
      <c r="C130" s="124"/>
    </row>
    <row r="131" spans="3:39" x14ac:dyDescent="0.25">
      <c r="C131" s="124"/>
    </row>
    <row r="132" spans="3:39" x14ac:dyDescent="0.25">
      <c r="C132" s="124"/>
    </row>
    <row r="133" spans="3:39" x14ac:dyDescent="0.25">
      <c r="C133" s="124"/>
    </row>
    <row r="134" spans="3:39" x14ac:dyDescent="0.25">
      <c r="C134" s="124"/>
    </row>
    <row r="135" spans="3:39" x14ac:dyDescent="0.25">
      <c r="C135" s="124"/>
    </row>
    <row r="136" spans="3:39" x14ac:dyDescent="0.25">
      <c r="C136" s="124"/>
    </row>
    <row r="137" spans="3:39" x14ac:dyDescent="0.25">
      <c r="C137" s="124"/>
    </row>
    <row r="138" spans="3:39" x14ac:dyDescent="0.25">
      <c r="C138" s="124"/>
    </row>
    <row r="139" spans="3:39" x14ac:dyDescent="0.25">
      <c r="C139" s="124"/>
    </row>
    <row r="140" spans="3:39" x14ac:dyDescent="0.25">
      <c r="C140" s="124"/>
    </row>
    <row r="141" spans="3:39" x14ac:dyDescent="0.25">
      <c r="C141" s="124"/>
    </row>
    <row r="142" spans="3:39" x14ac:dyDescent="0.25">
      <c r="C142" s="124"/>
    </row>
    <row r="143" spans="3:39" ht="6.75" customHeight="1" x14ac:dyDescent="0.25"/>
    <row r="144" spans="3:39" ht="30" customHeight="1" x14ac:dyDescent="0.25">
      <c r="C144" s="122" t="s">
        <v>216</v>
      </c>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c r="AC144" s="122"/>
      <c r="AD144" s="122"/>
      <c r="AE144" s="122"/>
      <c r="AF144" s="122"/>
      <c r="AG144" s="122"/>
      <c r="AH144" s="122"/>
      <c r="AI144" s="122"/>
      <c r="AJ144" s="122"/>
      <c r="AK144" s="122"/>
      <c r="AL144" s="122"/>
      <c r="AM144" s="122"/>
    </row>
    <row r="145" spans="3:39" ht="51.75" customHeight="1" x14ac:dyDescent="0.25">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c r="AC145" s="122"/>
      <c r="AD145" s="122"/>
      <c r="AE145" s="122"/>
      <c r="AF145" s="122"/>
      <c r="AG145" s="122"/>
      <c r="AH145" s="122"/>
      <c r="AI145" s="122"/>
      <c r="AJ145" s="122"/>
      <c r="AK145" s="122"/>
      <c r="AL145" s="122"/>
      <c r="AM145" s="122"/>
    </row>
  </sheetData>
  <mergeCells count="14">
    <mergeCell ref="C45:AM47"/>
    <mergeCell ref="C144:AM145"/>
    <mergeCell ref="AB48:AE49"/>
    <mergeCell ref="AF48:AI49"/>
    <mergeCell ref="AJ48:AM49"/>
    <mergeCell ref="C50:C80"/>
    <mergeCell ref="C81:C111"/>
    <mergeCell ref="C112:C142"/>
    <mergeCell ref="D48:G49"/>
    <mergeCell ref="H48:K49"/>
    <mergeCell ref="L48:O49"/>
    <mergeCell ref="P48:S49"/>
    <mergeCell ref="T48:W49"/>
    <mergeCell ref="X48:AA49"/>
  </mergeCells>
  <pageMargins left="0.7" right="0.7" top="0.75" bottom="0.75" header="0.3" footer="0.3"/>
  <pageSetup scale="35" fitToHeight="0" orientation="landscape" horizontalDpi="300" verticalDpi="300" r:id="rId1"/>
  <colBreaks count="1" manualBreakCount="1">
    <brk id="39" min="44" max="168"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2"/>
  <sheetViews>
    <sheetView tabSelected="1" topLeftCell="A22" zoomScaleNormal="100" workbookViewId="0">
      <selection activeCell="X64" sqref="X64"/>
    </sheetView>
  </sheetViews>
  <sheetFormatPr defaultRowHeight="15" x14ac:dyDescent="0.25"/>
  <sheetData>
    <row r="1" spans="1:23" ht="20.25" customHeight="1" x14ac:dyDescent="0.25">
      <c r="A1" s="125" t="s">
        <v>239</v>
      </c>
      <c r="B1" s="125"/>
      <c r="C1" s="125"/>
      <c r="D1" s="125"/>
      <c r="E1" s="125"/>
      <c r="F1" s="125"/>
      <c r="G1" s="125"/>
      <c r="H1" s="125"/>
      <c r="I1" s="125"/>
    </row>
    <row r="2" spans="1:23" ht="18.75" customHeight="1" x14ac:dyDescent="0.25">
      <c r="A2" s="125"/>
      <c r="B2" s="125"/>
      <c r="C2" s="125"/>
      <c r="D2" s="125"/>
      <c r="E2" s="125"/>
      <c r="F2" s="125"/>
      <c r="G2" s="125"/>
      <c r="H2" s="125"/>
      <c r="I2" s="125"/>
      <c r="K2" t="s">
        <v>220</v>
      </c>
      <c r="L2" t="s">
        <v>228</v>
      </c>
      <c r="R2" t="s">
        <v>220</v>
      </c>
      <c r="S2" t="s">
        <v>228</v>
      </c>
    </row>
    <row r="3" spans="1:23" x14ac:dyDescent="0.25">
      <c r="K3">
        <v>0.14019999999999999</v>
      </c>
      <c r="L3">
        <v>0.21990000000000001</v>
      </c>
      <c r="M3">
        <f>AVERAGE(K3:K22)</f>
        <v>0.16875499999999996</v>
      </c>
      <c r="N3">
        <f>AVERAGE(L3:L22)</f>
        <v>6.4034999999999981E-2</v>
      </c>
      <c r="O3">
        <f>AVERAGE(K3:K42)</f>
        <v>5.7637500000000008E-2</v>
      </c>
      <c r="P3">
        <f>AVERAGE(L3:L42)</f>
        <v>3.3717499999999991E-2</v>
      </c>
      <c r="R3">
        <v>0.20380000000000001</v>
      </c>
      <c r="S3">
        <v>0.157</v>
      </c>
      <c r="T3">
        <f>AVERAGE($R$3:R3)</f>
        <v>0.20380000000000001</v>
      </c>
      <c r="U3">
        <f>AVERAGE($S$3:S3)</f>
        <v>0.157</v>
      </c>
      <c r="V3">
        <f>AVERAGE(R3:R14)</f>
        <v>0.12118333333333335</v>
      </c>
      <c r="W3">
        <f>AVERAGE(S3:S14)</f>
        <v>1.1358333333333323E-2</v>
      </c>
    </row>
    <row r="4" spans="1:23" x14ac:dyDescent="0.25">
      <c r="K4">
        <v>0.30230000000000001</v>
      </c>
      <c r="L4">
        <v>0.33239999999999997</v>
      </c>
      <c r="M4">
        <f t="shared" ref="M4:N4" si="0">AVERAGE(K4:K23)</f>
        <v>0.15916</v>
      </c>
      <c r="N4">
        <f t="shared" si="0"/>
        <v>5.3264999999999986E-2</v>
      </c>
      <c r="O4">
        <f t="shared" ref="O4:P4" si="1">AVERAGE(K4:K43)</f>
        <v>5.316000000000002E-2</v>
      </c>
      <c r="P4">
        <f t="shared" si="1"/>
        <v>2.827749999999999E-2</v>
      </c>
      <c r="R4">
        <v>0.3402</v>
      </c>
      <c r="S4">
        <v>0.24</v>
      </c>
      <c r="T4">
        <f>AVERAGE($K$3:R4)</f>
        <v>0.15405767857142855</v>
      </c>
      <c r="U4">
        <f>AVERAGE($S$3:S4)</f>
        <v>0.19850000000000001</v>
      </c>
      <c r="V4">
        <f t="shared" ref="V4:V42" si="2">AVERAGE(R4:R15)</f>
        <v>0.10339166666666667</v>
      </c>
      <c r="W4">
        <f t="shared" ref="W4:W42" si="3">AVERAGE(S4:S15)</f>
        <v>-8.3000000000000174E-3</v>
      </c>
    </row>
    <row r="5" spans="1:23" x14ac:dyDescent="0.25">
      <c r="K5">
        <v>0.4234</v>
      </c>
      <c r="L5">
        <v>0.3342</v>
      </c>
      <c r="M5">
        <f t="shared" ref="M5:N5" si="4">AVERAGE(K5:K24)</f>
        <v>0.14127999999999999</v>
      </c>
      <c r="N5">
        <f t="shared" si="4"/>
        <v>3.6864999999999995E-2</v>
      </c>
      <c r="O5">
        <f t="shared" ref="O5:P5" si="5">AVERAGE(K5:K44)</f>
        <v>4.4672500000000018E-2</v>
      </c>
      <c r="P5">
        <f t="shared" si="5"/>
        <v>2.0022499999999995E-2</v>
      </c>
      <c r="R5">
        <v>0.35270000000000001</v>
      </c>
      <c r="S5">
        <v>0.23089999999999999</v>
      </c>
      <c r="T5">
        <f>AVERAGE($K$3:R5)</f>
        <v>0.16714035714285713</v>
      </c>
      <c r="U5">
        <f>AVERAGE($S$3:S5)</f>
        <v>0.20930000000000001</v>
      </c>
      <c r="V5">
        <f t="shared" si="2"/>
        <v>7.4725E-2</v>
      </c>
      <c r="W5">
        <f t="shared" si="3"/>
        <v>-3.4333333333333334E-2</v>
      </c>
    </row>
    <row r="6" spans="1:23" x14ac:dyDescent="0.25">
      <c r="K6">
        <v>0.49159999999999998</v>
      </c>
      <c r="L6">
        <v>0.3014</v>
      </c>
      <c r="M6">
        <f t="shared" ref="M6:N6" si="6">AVERAGE(K6:K25)</f>
        <v>0.11721999999999999</v>
      </c>
      <c r="N6">
        <f t="shared" si="6"/>
        <v>2.0365000000000005E-2</v>
      </c>
      <c r="O6">
        <f t="shared" ref="O6:P6" si="7">AVERAGE(K6:K45)</f>
        <v>3.32E-2</v>
      </c>
      <c r="P6">
        <f t="shared" si="7"/>
        <v>1.1720000000000005E-2</v>
      </c>
      <c r="R6">
        <v>0.26740000000000003</v>
      </c>
      <c r="S6">
        <v>0.17680000000000001</v>
      </c>
      <c r="T6">
        <f>AVERAGE($K$3:R6)</f>
        <v>0.16974473214285715</v>
      </c>
      <c r="U6">
        <f>AVERAGE($S$3:S6)</f>
        <v>0.20117499999999999</v>
      </c>
      <c r="V6">
        <f t="shared" si="2"/>
        <v>4.555E-2</v>
      </c>
      <c r="W6">
        <f t="shared" si="3"/>
        <v>-5.9133333333333322E-2</v>
      </c>
    </row>
    <row r="7" spans="1:23" x14ac:dyDescent="0.25">
      <c r="K7">
        <v>0.47549999999999998</v>
      </c>
      <c r="L7">
        <v>8.7099999999999997E-2</v>
      </c>
      <c r="M7">
        <f t="shared" ref="M7:N7" si="8">AVERAGE(K7:K26)</f>
        <v>8.967E-2</v>
      </c>
      <c r="N7">
        <f t="shared" si="8"/>
        <v>5.4999999999999997E-3</v>
      </c>
      <c r="O7">
        <f t="shared" ref="O7:P7" si="9">AVERAGE(K7:K46)</f>
        <v>2.006249999999999E-2</v>
      </c>
      <c r="P7">
        <f t="shared" si="9"/>
        <v>4.235E-3</v>
      </c>
      <c r="R7">
        <v>0.17519999999999999</v>
      </c>
      <c r="S7">
        <v>1.15E-2</v>
      </c>
      <c r="T7">
        <f>AVERAGE($K$3:R7)</f>
        <v>0.16028914285714288</v>
      </c>
      <c r="U7">
        <f>AVERAGE($S$3:S7)</f>
        <v>0.16324</v>
      </c>
      <c r="V7">
        <f t="shared" si="2"/>
        <v>2.4016666666666669E-2</v>
      </c>
      <c r="W7">
        <f t="shared" si="3"/>
        <v>-7.8991666666666668E-2</v>
      </c>
    </row>
    <row r="8" spans="1:23" x14ac:dyDescent="0.25">
      <c r="K8">
        <v>0.41439999999999999</v>
      </c>
      <c r="L8">
        <v>-1.8499999999999999E-2</v>
      </c>
      <c r="M8">
        <f t="shared" ref="M8:N8" si="10">AVERAGE(K8:K27)</f>
        <v>6.2880000000000019E-2</v>
      </c>
      <c r="N8">
        <f t="shared" si="10"/>
        <v>1.3450000000000003E-3</v>
      </c>
      <c r="O8">
        <f t="shared" ref="O8:P8" si="11">AVERAGE(K8:K47)</f>
        <v>7.3675000000000147E-3</v>
      </c>
      <c r="P8">
        <f t="shared" si="11"/>
        <v>2.1075000000000004E-3</v>
      </c>
      <c r="R8">
        <v>0.1008</v>
      </c>
      <c r="S8">
        <v>-8.5400000000000004E-2</v>
      </c>
      <c r="T8">
        <f>AVERAGE($K$3:R8)</f>
        <v>0.14715523809523809</v>
      </c>
      <c r="U8">
        <f>AVERAGE($S$3:S8)</f>
        <v>0.12179999999999998</v>
      </c>
      <c r="V8">
        <f t="shared" si="2"/>
        <v>1.0674999999999997E-2</v>
      </c>
      <c r="W8">
        <f t="shared" si="3"/>
        <v>-8.4666666666666668E-2</v>
      </c>
    </row>
    <row r="9" spans="1:23" x14ac:dyDescent="0.25">
      <c r="K9">
        <v>0.34160000000000001</v>
      </c>
      <c r="L9">
        <v>-2.5100000000000001E-2</v>
      </c>
      <c r="M9">
        <f t="shared" ref="M9:N9" si="12">AVERAGE(K9:K28)</f>
        <v>3.9130000000000012E-2</v>
      </c>
      <c r="N9">
        <f t="shared" si="12"/>
        <v>2.4649999999999997E-3</v>
      </c>
      <c r="O9">
        <f t="shared" ref="O9:P9" si="13">AVERAGE(K9:K48)</f>
        <v>-3.7624999999999928E-3</v>
      </c>
      <c r="P9">
        <f t="shared" si="13"/>
        <v>2.6174999999999996E-3</v>
      </c>
      <c r="R9">
        <v>4.8500000000000001E-2</v>
      </c>
      <c r="S9">
        <v>-0.1106</v>
      </c>
      <c r="T9">
        <f>AVERAGE($K$3:R9)</f>
        <v>0.13440755102040816</v>
      </c>
      <c r="U9">
        <f>AVERAGE($S$3:S9)</f>
        <v>8.8599999999999984E-2</v>
      </c>
      <c r="V9">
        <f t="shared" si="2"/>
        <v>3.9916666666666659E-3</v>
      </c>
      <c r="W9">
        <f t="shared" si="3"/>
        <v>-8.1891666666666668E-2</v>
      </c>
    </row>
    <row r="10" spans="1:23" x14ac:dyDescent="0.25">
      <c r="K10">
        <v>0.27310000000000001</v>
      </c>
      <c r="L10">
        <v>-2.7000000000000001E-3</v>
      </c>
      <c r="M10">
        <f t="shared" ref="M10:N10" si="14">AVERAGE(K10:K29)</f>
        <v>1.9029999999999991E-2</v>
      </c>
      <c r="N10">
        <f t="shared" si="14"/>
        <v>3.9100000000000003E-3</v>
      </c>
      <c r="O10">
        <f t="shared" ref="O10:P10" si="15">AVERAGE(K10:K49)</f>
        <v>-1.3035000000000005E-2</v>
      </c>
      <c r="P10">
        <f t="shared" si="15"/>
        <v>3.29E-3</v>
      </c>
      <c r="R10">
        <v>1.4800000000000001E-2</v>
      </c>
      <c r="S10">
        <v>-0.1056</v>
      </c>
      <c r="T10">
        <f>AVERAGE($K$3:R10)</f>
        <v>0.12293508928571428</v>
      </c>
      <c r="U10">
        <f>AVERAGE($S$3:S10)</f>
        <v>6.4324999999999979E-2</v>
      </c>
      <c r="V10">
        <f t="shared" si="2"/>
        <v>2.075E-3</v>
      </c>
      <c r="W10">
        <f t="shared" si="3"/>
        <v>-7.6675000000000007E-2</v>
      </c>
    </row>
    <row r="11" spans="1:23" x14ac:dyDescent="0.25">
      <c r="K11">
        <v>0.21290000000000001</v>
      </c>
      <c r="L11">
        <v>5.4000000000000003E-3</v>
      </c>
      <c r="M11">
        <f t="shared" ref="M11:N11" si="16">AVERAGE(K11:K30)</f>
        <v>2.3799999999999906E-3</v>
      </c>
      <c r="N11">
        <f t="shared" si="16"/>
        <v>4.2299999999999994E-3</v>
      </c>
      <c r="O11">
        <f t="shared" ref="O11:P11" si="17">AVERAGE(K11:K50)</f>
        <v>-2.0560000000000005E-2</v>
      </c>
      <c r="P11">
        <f t="shared" si="17"/>
        <v>3.4000000000000002E-3</v>
      </c>
      <c r="R11">
        <v>-4.7000000000000002E-3</v>
      </c>
      <c r="S11">
        <v>-0.1007</v>
      </c>
      <c r="T11">
        <f>AVERAGE($K$3:R11)</f>
        <v>0.11249865079365079</v>
      </c>
      <c r="U11">
        <f>AVERAGE($S$3:S11)</f>
        <v>4.5988888888888871E-2</v>
      </c>
      <c r="V11">
        <f t="shared" si="2"/>
        <v>3.3249999999999994E-3</v>
      </c>
      <c r="W11">
        <f t="shared" si="3"/>
        <v>-7.1566666666666667E-2</v>
      </c>
    </row>
    <row r="12" spans="1:23" x14ac:dyDescent="0.25">
      <c r="K12">
        <v>0.16159999999999999</v>
      </c>
      <c r="L12">
        <v>3.3E-3</v>
      </c>
      <c r="M12">
        <f t="shared" ref="M12:N12" si="18">AVERAGE(K12:K31)</f>
        <v>-1.1210000000000001E-2</v>
      </c>
      <c r="N12">
        <f t="shared" si="18"/>
        <v>4.1350000000000007E-3</v>
      </c>
      <c r="O12">
        <f t="shared" ref="O12:P12" si="19">AVERAGE(K12:K51)</f>
        <v>-2.6545000000000006E-2</v>
      </c>
      <c r="P12">
        <f t="shared" si="19"/>
        <v>3.3075000000000005E-3</v>
      </c>
      <c r="R12">
        <v>-1.3899999999999999E-2</v>
      </c>
      <c r="S12">
        <v>-9.8000000000000004E-2</v>
      </c>
      <c r="T12">
        <f>AVERAGE($K$3:R12)</f>
        <v>0.10297289285714287</v>
      </c>
      <c r="U12">
        <f>AVERAGE($S$3:S12)</f>
        <v>3.1589999999999986E-2</v>
      </c>
      <c r="V12">
        <f t="shared" si="2"/>
        <v>6.4999999999999997E-3</v>
      </c>
      <c r="W12">
        <f t="shared" si="3"/>
        <v>-6.6583333333333342E-2</v>
      </c>
    </row>
    <row r="13" spans="1:23" x14ac:dyDescent="0.25">
      <c r="K13">
        <v>0.1183</v>
      </c>
      <c r="L13">
        <v>1.8E-3</v>
      </c>
      <c r="M13">
        <f t="shared" ref="M13:N13" si="20">AVERAGE(K13:K32)</f>
        <v>-2.2180000000000002E-2</v>
      </c>
      <c r="N13">
        <f t="shared" si="20"/>
        <v>4.1399999999999996E-3</v>
      </c>
      <c r="O13">
        <f t="shared" ref="O13:P13" si="21">AVERAGE(K13:K52)</f>
        <v>-3.1215000000000003E-2</v>
      </c>
      <c r="P13">
        <f t="shared" si="21"/>
        <v>3.2649999999999997E-3</v>
      </c>
      <c r="R13">
        <v>-1.6299999999999999E-2</v>
      </c>
      <c r="S13">
        <v>-9.3299999999999994E-2</v>
      </c>
      <c r="T13">
        <f>AVERAGE($K$3:R13)</f>
        <v>9.4362500000000002E-2</v>
      </c>
      <c r="U13">
        <f>AVERAGE($S$3:S13)</f>
        <v>2.0236363636363622E-2</v>
      </c>
      <c r="V13">
        <f t="shared" si="2"/>
        <v>1.0691666666666667E-2</v>
      </c>
      <c r="W13">
        <f t="shared" si="3"/>
        <v>-6.1566666666666679E-2</v>
      </c>
    </row>
    <row r="14" spans="1:23" x14ac:dyDescent="0.25">
      <c r="K14">
        <v>8.2199999999999995E-2</v>
      </c>
      <c r="L14">
        <v>3.0000000000000001E-3</v>
      </c>
      <c r="M14">
        <f t="shared" ref="M14:N14" si="22">AVERAGE(K14:K33)</f>
        <v>-3.0914999999999998E-2</v>
      </c>
      <c r="N14">
        <f t="shared" si="22"/>
        <v>4.215E-3</v>
      </c>
      <c r="O14">
        <f t="shared" ref="O14:P14" si="23">AVERAGE(K14:K53)</f>
        <v>-3.4769999999999995E-2</v>
      </c>
      <c r="P14">
        <f t="shared" si="23"/>
        <v>3.2575E-3</v>
      </c>
      <c r="R14">
        <v>-1.43E-2</v>
      </c>
      <c r="S14">
        <v>-8.6300000000000002E-2</v>
      </c>
      <c r="T14">
        <f>AVERAGE($K$3:R14)</f>
        <v>8.6650000000000005E-2</v>
      </c>
      <c r="U14">
        <f>AVERAGE($S$3:S14)</f>
        <v>1.1358333333333323E-2</v>
      </c>
      <c r="V14">
        <f t="shared" si="2"/>
        <v>1.5283333333333335E-2</v>
      </c>
      <c r="W14">
        <f t="shared" si="3"/>
        <v>-5.67E-2</v>
      </c>
    </row>
    <row r="15" spans="1:23" x14ac:dyDescent="0.25">
      <c r="K15">
        <v>5.2299999999999999E-2</v>
      </c>
      <c r="L15">
        <v>4.5999999999999999E-3</v>
      </c>
      <c r="M15">
        <f t="shared" ref="M15:N15" si="24">AVERAGE(K15:K34)</f>
        <v>-3.7769999999999991E-2</v>
      </c>
      <c r="N15">
        <f t="shared" si="24"/>
        <v>4.2249999999999996E-3</v>
      </c>
      <c r="O15">
        <f t="shared" ref="O15:P15" si="25">AVERAGE(K15:K54)</f>
        <v>-3.7392499999999988E-2</v>
      </c>
      <c r="P15">
        <f t="shared" si="25"/>
        <v>3.2199999999999993E-3</v>
      </c>
      <c r="R15">
        <v>-9.7000000000000003E-3</v>
      </c>
      <c r="S15">
        <v>-7.8899999999999998E-2</v>
      </c>
      <c r="T15">
        <f>AVERAGE($K$3:R15)</f>
        <v>7.9759148351648351E-2</v>
      </c>
      <c r="U15">
        <f>AVERAGE($S$3:S15)</f>
        <v>4.4153846153846049E-3</v>
      </c>
      <c r="V15">
        <f t="shared" si="2"/>
        <v>1.9858333333333332E-2</v>
      </c>
      <c r="W15">
        <f t="shared" si="3"/>
        <v>-5.2191666666666664E-2</v>
      </c>
    </row>
    <row r="16" spans="1:23" x14ac:dyDescent="0.25">
      <c r="K16">
        <v>2.7799999999999998E-2</v>
      </c>
      <c r="L16">
        <v>5.1000000000000004E-3</v>
      </c>
      <c r="M16">
        <f t="shared" ref="M16:N16" si="26">AVERAGE(K16:K35)</f>
        <v>-4.3049999999999991E-2</v>
      </c>
      <c r="N16">
        <f t="shared" si="26"/>
        <v>4.1499999999999992E-3</v>
      </c>
      <c r="O16">
        <f t="shared" ref="O16:P16" si="27">AVERAGE(K16:K55)</f>
        <v>-3.9239999999999997E-2</v>
      </c>
      <c r="P16">
        <f t="shared" si="27"/>
        <v>3.1399999999999996E-3</v>
      </c>
      <c r="R16">
        <v>-3.8E-3</v>
      </c>
      <c r="S16">
        <v>-7.2400000000000006E-2</v>
      </c>
      <c r="T16">
        <f>AVERAGE($K$3:R16)</f>
        <v>7.3593698979591823E-2</v>
      </c>
      <c r="U16">
        <f>AVERAGE($S$3:S16)</f>
        <v>-1.0714285714285812E-3</v>
      </c>
      <c r="V16">
        <f t="shared" si="2"/>
        <v>2.4166666666666666E-2</v>
      </c>
      <c r="W16">
        <f t="shared" si="3"/>
        <v>-4.8100000000000004E-2</v>
      </c>
    </row>
    <row r="17" spans="11:23" x14ac:dyDescent="0.25">
      <c r="K17">
        <v>7.7000000000000002E-3</v>
      </c>
      <c r="L17">
        <v>5.0000000000000001E-3</v>
      </c>
      <c r="M17">
        <f t="shared" ref="M17:N17" si="28">AVERAGE(K17:K36)</f>
        <v>-4.7014999999999987E-2</v>
      </c>
      <c r="N17">
        <f t="shared" si="28"/>
        <v>4.045E-3</v>
      </c>
      <c r="O17">
        <f t="shared" ref="O17:P17" si="29">AVERAGE(K17:K56)</f>
        <v>-4.0447499999999997E-2</v>
      </c>
      <c r="P17">
        <f t="shared" si="29"/>
        <v>3.0449999999999995E-3</v>
      </c>
      <c r="R17">
        <v>2.5999999999999999E-3</v>
      </c>
      <c r="S17">
        <v>-6.6699999999999995E-2</v>
      </c>
      <c r="T17">
        <f>AVERAGE($K$3:R17)</f>
        <v>6.8067714285714273E-2</v>
      </c>
      <c r="U17">
        <f>AVERAGE($S$3:S17)</f>
        <v>-5.4466666666666752E-3</v>
      </c>
      <c r="V17">
        <f t="shared" si="2"/>
        <v>2.8058333333333334E-2</v>
      </c>
      <c r="W17">
        <f t="shared" si="3"/>
        <v>-4.4366666666666665E-2</v>
      </c>
    </row>
    <row r="18" spans="11:23" x14ac:dyDescent="0.25">
      <c r="K18">
        <v>-8.6E-3</v>
      </c>
      <c r="L18">
        <v>4.8999999999999998E-3</v>
      </c>
      <c r="M18">
        <f t="shared" ref="M18:N18" si="30">AVERAGE(K18:K37)</f>
        <v>-4.988999999999999E-2</v>
      </c>
      <c r="N18">
        <f t="shared" si="30"/>
        <v>3.9399999999999999E-3</v>
      </c>
      <c r="O18">
        <f t="shared" ref="O18:P18" si="31">AVERAGE(K18:K57)</f>
        <v>-4.1124999999999995E-2</v>
      </c>
      <c r="P18">
        <f t="shared" si="31"/>
        <v>2.9524999999999994E-3</v>
      </c>
      <c r="R18">
        <v>8.9999999999999993E-3</v>
      </c>
      <c r="S18">
        <v>-6.1499999999999999E-2</v>
      </c>
      <c r="T18">
        <f>AVERAGE($K$3:R18)</f>
        <v>6.3109709821428564E-2</v>
      </c>
      <c r="U18">
        <f>AVERAGE($S$3:S18)</f>
        <v>-8.9500000000000083E-3</v>
      </c>
      <c r="V18">
        <f t="shared" si="2"/>
        <v>3.1466666666666664E-2</v>
      </c>
      <c r="W18">
        <f t="shared" si="3"/>
        <v>-4.0933333333333335E-2</v>
      </c>
    </row>
    <row r="19" spans="11:23" x14ac:dyDescent="0.25">
      <c r="K19">
        <v>-2.1700000000000001E-2</v>
      </c>
      <c r="L19">
        <v>4.7999999999999996E-3</v>
      </c>
      <c r="M19">
        <f t="shared" ref="M19:N19" si="32">AVERAGE(K19:K38)</f>
        <v>-5.1859999999999983E-2</v>
      </c>
      <c r="N19">
        <f t="shared" si="32"/>
        <v>3.8350000000000003E-3</v>
      </c>
      <c r="O19">
        <f t="shared" ref="O19:P19" si="33">AVERAGE(K19:K58)</f>
        <v>-4.1369999999999997E-2</v>
      </c>
      <c r="P19">
        <f t="shared" si="33"/>
        <v>2.8599999999999997E-3</v>
      </c>
      <c r="R19">
        <v>1.5100000000000001E-2</v>
      </c>
      <c r="S19">
        <v>-5.6599999999999998E-2</v>
      </c>
      <c r="T19">
        <f>AVERAGE($K$3:R19)</f>
        <v>5.8655063025210077E-2</v>
      </c>
      <c r="U19">
        <f>AVERAGE($S$3:S19)</f>
        <v>-1.1752941176470596E-2</v>
      </c>
      <c r="V19">
        <f t="shared" si="2"/>
        <v>3.4358333333333331E-2</v>
      </c>
      <c r="W19">
        <f t="shared" si="3"/>
        <v>-3.7783333333333335E-2</v>
      </c>
    </row>
    <row r="20" spans="11:23" x14ac:dyDescent="0.25">
      <c r="K20">
        <v>-3.2199999999999999E-2</v>
      </c>
      <c r="L20">
        <v>4.7999999999999996E-3</v>
      </c>
      <c r="M20">
        <f t="shared" ref="M20:N20" si="34">AVERAGE(K20:K39)</f>
        <v>-5.3079999999999995E-2</v>
      </c>
      <c r="N20">
        <f t="shared" si="34"/>
        <v>3.7299999999999998E-3</v>
      </c>
      <c r="O20">
        <f t="shared" ref="O20:P20" si="35">AVERAGE(K20:K59)</f>
        <v>-4.1264999999999996E-2</v>
      </c>
      <c r="P20">
        <f t="shared" si="35"/>
        <v>2.7699999999999999E-3</v>
      </c>
      <c r="R20">
        <v>2.06E-2</v>
      </c>
      <c r="S20">
        <v>-5.21E-2</v>
      </c>
      <c r="T20">
        <f>AVERAGE($K$3:R20)</f>
        <v>5.4645297619047621E-2</v>
      </c>
      <c r="U20">
        <f>AVERAGE($S$3:S20)</f>
        <v>-1.3994444444444452E-2</v>
      </c>
      <c r="V20">
        <f t="shared" si="2"/>
        <v>3.6741666666666666E-2</v>
      </c>
      <c r="W20">
        <f t="shared" si="3"/>
        <v>-3.4891666666666668E-2</v>
      </c>
    </row>
    <row r="21" spans="11:23" x14ac:dyDescent="0.25">
      <c r="K21">
        <v>-4.0399999999999998E-2</v>
      </c>
      <c r="L21">
        <v>4.7000000000000002E-3</v>
      </c>
      <c r="M21">
        <f t="shared" ref="M21:N21" si="36">AVERAGE(K21:K40)</f>
        <v>-5.3684999999999997E-2</v>
      </c>
      <c r="N21">
        <f t="shared" si="36"/>
        <v>3.6199999999999995E-3</v>
      </c>
      <c r="O21">
        <f t="shared" ref="O21:P21" si="37">AVERAGE(K21:K60)</f>
        <v>-4.0872499999999992E-2</v>
      </c>
      <c r="P21">
        <f t="shared" si="37"/>
        <v>2.6774999999999998E-3</v>
      </c>
      <c r="R21">
        <v>2.5499999999999998E-2</v>
      </c>
      <c r="S21">
        <v>-4.8000000000000001E-2</v>
      </c>
      <c r="T21">
        <f>AVERAGE($K$3:R21)</f>
        <v>5.1028928571428572E-2</v>
      </c>
      <c r="U21">
        <f>AVERAGE($S$3:S21)</f>
        <v>-1.5784210526315796E-2</v>
      </c>
      <c r="V21">
        <f t="shared" si="2"/>
        <v>3.8641666666666664E-2</v>
      </c>
      <c r="W21">
        <f t="shared" si="3"/>
        <v>-3.2241666666666662E-2</v>
      </c>
    </row>
    <row r="22" spans="11:23" x14ac:dyDescent="0.25">
      <c r="K22">
        <v>-4.6899999999999997E-2</v>
      </c>
      <c r="L22">
        <v>4.5999999999999999E-3</v>
      </c>
      <c r="M22">
        <f t="shared" ref="M22:N22" si="38">AVERAGE(K22:K41)</f>
        <v>-5.3789999999999991E-2</v>
      </c>
      <c r="N22">
        <f t="shared" si="38"/>
        <v>3.5100000000000005E-3</v>
      </c>
      <c r="O22">
        <f t="shared" ref="O22:P22" si="39">AVERAGE(K22:K61)</f>
        <v>-4.0254999999999999E-2</v>
      </c>
      <c r="P22">
        <f t="shared" si="39"/>
        <v>2.5875000000000004E-3</v>
      </c>
      <c r="R22">
        <v>2.98E-2</v>
      </c>
      <c r="S22">
        <v>-4.4299999999999999E-2</v>
      </c>
      <c r="T22">
        <f>AVERAGE($K$3:R22)</f>
        <v>4.7759999999999997E-2</v>
      </c>
      <c r="U22">
        <f>AVERAGE($S$3:S22)</f>
        <v>-1.7210000000000007E-2</v>
      </c>
      <c r="V22">
        <f t="shared" si="2"/>
        <v>4.0091666666666671E-2</v>
      </c>
      <c r="W22">
        <f t="shared" si="3"/>
        <v>-2.9816666666666668E-2</v>
      </c>
    </row>
    <row r="23" spans="11:23" x14ac:dyDescent="0.25">
      <c r="K23">
        <v>-5.1700000000000003E-2</v>
      </c>
      <c r="L23">
        <v>4.4999999999999997E-3</v>
      </c>
      <c r="M23">
        <f t="shared" ref="M23:N23" si="40">AVERAGE(K23:K42)</f>
        <v>-5.3479999999999993E-2</v>
      </c>
      <c r="N23">
        <f t="shared" si="40"/>
        <v>3.4000000000000002E-3</v>
      </c>
      <c r="O23">
        <f t="shared" ref="O23:P23" si="41">AVERAGE(K23:K62)</f>
        <v>-3.9452499999999995E-2</v>
      </c>
      <c r="P23">
        <f t="shared" si="41"/>
        <v>2.4975000000000002E-3</v>
      </c>
      <c r="R23">
        <v>3.3399999999999999E-2</v>
      </c>
      <c r="S23">
        <v>-4.0899999999999999E-2</v>
      </c>
      <c r="T23">
        <f>AVERAGE($K$3:R23)</f>
        <v>4.4799761904761898E-2</v>
      </c>
      <c r="U23">
        <f>AVERAGE($S$3:S23)</f>
        <v>-1.8338095238095244E-2</v>
      </c>
      <c r="V23">
        <f t="shared" si="2"/>
        <v>4.1125000000000002E-2</v>
      </c>
      <c r="W23">
        <f t="shared" si="3"/>
        <v>-2.7583333333333324E-2</v>
      </c>
    </row>
    <row r="24" spans="11:23" x14ac:dyDescent="0.25">
      <c r="K24">
        <v>-5.5300000000000002E-2</v>
      </c>
      <c r="L24">
        <v>4.4000000000000003E-3</v>
      </c>
      <c r="M24">
        <f t="shared" ref="M24:N24" si="42">AVERAGE(K24:K43)</f>
        <v>-5.2839999999999998E-2</v>
      </c>
      <c r="N24">
        <f t="shared" si="42"/>
        <v>3.29E-3</v>
      </c>
      <c r="O24">
        <f t="shared" ref="O24:P24" si="43">AVERAGE(K24:K63)</f>
        <v>-3.8510000000000003E-2</v>
      </c>
      <c r="P24">
        <f t="shared" si="43"/>
        <v>2.4099999999999998E-3</v>
      </c>
      <c r="R24">
        <v>3.6400000000000002E-2</v>
      </c>
      <c r="S24">
        <v>-3.78E-2</v>
      </c>
      <c r="T24">
        <f>AVERAGE($K$3:R24)</f>
        <v>4.2113084415584416E-2</v>
      </c>
      <c r="U24">
        <f>AVERAGE($S$3:S24)</f>
        <v>-1.9222727272727277E-2</v>
      </c>
      <c r="V24">
        <f t="shared" si="2"/>
        <v>4.1791666666666671E-2</v>
      </c>
      <c r="W24">
        <f t="shared" si="3"/>
        <v>-2.5533333333333328E-2</v>
      </c>
    </row>
    <row r="25" spans="11:23" x14ac:dyDescent="0.25">
      <c r="K25">
        <v>-5.7799999999999997E-2</v>
      </c>
      <c r="L25">
        <v>4.1999999999999997E-3</v>
      </c>
      <c r="M25">
        <f t="shared" ref="M25:N25" si="44">AVERAGE(K25:K44)</f>
        <v>-5.1934999999999988E-2</v>
      </c>
      <c r="N25">
        <f t="shared" si="44"/>
        <v>3.1799999999999997E-3</v>
      </c>
      <c r="O25">
        <f t="shared" ref="O25:P25" si="45">AVERAGE(K25:K64)</f>
        <v>-3.7460000000000007E-2</v>
      </c>
      <c r="P25">
        <f t="shared" si="45"/>
        <v>2.3249999999999998E-3</v>
      </c>
      <c r="R25">
        <v>3.8800000000000001E-2</v>
      </c>
      <c r="S25">
        <v>-3.49E-2</v>
      </c>
      <c r="T25">
        <f>AVERAGE($K$3:R25)</f>
        <v>3.9669099378881988E-2</v>
      </c>
      <c r="U25">
        <f>AVERAGE($S$3:S25)</f>
        <v>-1.9904347826086962E-2</v>
      </c>
      <c r="V25">
        <f t="shared" si="2"/>
        <v>4.2125000000000003E-2</v>
      </c>
      <c r="W25">
        <f t="shared" si="3"/>
        <v>-2.3641666666666662E-2</v>
      </c>
    </row>
    <row r="26" spans="11:23" x14ac:dyDescent="0.25">
      <c r="K26">
        <v>-5.9400000000000001E-2</v>
      </c>
      <c r="L26">
        <v>4.1000000000000003E-3</v>
      </c>
      <c r="M26">
        <f t="shared" ref="M26:N26" si="46">AVERAGE(K26:K45)</f>
        <v>-5.0820000000000011E-2</v>
      </c>
      <c r="N26">
        <f t="shared" si="46"/>
        <v>3.075E-3</v>
      </c>
      <c r="O26">
        <f t="shared" ref="O26:P26" si="47">AVERAGE(K26:K65)</f>
        <v>-3.6330000000000008E-2</v>
      </c>
      <c r="P26">
        <f t="shared" si="47"/>
        <v>2.2425000000000001E-3</v>
      </c>
      <c r="R26">
        <v>4.0599999999999997E-2</v>
      </c>
      <c r="S26">
        <v>-3.2199999999999999E-2</v>
      </c>
      <c r="T26">
        <f>AVERAGE($K$3:R26)</f>
        <v>3.7441622023809532E-2</v>
      </c>
      <c r="U26">
        <f>AVERAGE($S$3:S26)</f>
        <v>-2.041666666666667E-2</v>
      </c>
      <c r="V26">
        <f t="shared" si="2"/>
        <v>4.2174999999999997E-2</v>
      </c>
      <c r="W26">
        <f t="shared" si="3"/>
        <v>-2.1908333333333332E-2</v>
      </c>
    </row>
    <row r="27" spans="11:23" x14ac:dyDescent="0.25">
      <c r="K27">
        <v>-6.0299999999999999E-2</v>
      </c>
      <c r="L27">
        <v>4.0000000000000001E-3</v>
      </c>
      <c r="M27">
        <f t="shared" ref="M27:N27" si="48">AVERAGE(K27:K46)</f>
        <v>-4.9545000000000006E-2</v>
      </c>
      <c r="N27">
        <f t="shared" si="48"/>
        <v>2.9700000000000004E-3</v>
      </c>
      <c r="O27">
        <f t="shared" ref="O27:P27" si="49">AVERAGE(K27:K66)</f>
        <v>-3.5142500000000007E-2</v>
      </c>
      <c r="P27">
        <f t="shared" si="49"/>
        <v>2.1625000000000004E-3</v>
      </c>
      <c r="R27">
        <v>4.2000000000000003E-2</v>
      </c>
      <c r="S27">
        <v>-2.98E-2</v>
      </c>
      <c r="T27">
        <f>AVERAGE($K$3:R27)</f>
        <v>3.540764285714286E-2</v>
      </c>
      <c r="U27">
        <f>AVERAGE($S$3:S27)</f>
        <v>-2.0792000000000005E-2</v>
      </c>
      <c r="V27">
        <f t="shared" si="2"/>
        <v>4.1983333333333338E-2</v>
      </c>
      <c r="W27">
        <f t="shared" si="3"/>
        <v>-2.0316666666666667E-2</v>
      </c>
    </row>
    <row r="28" spans="11:23" x14ac:dyDescent="0.25">
      <c r="K28">
        <v>-6.0600000000000001E-2</v>
      </c>
      <c r="L28">
        <v>3.8999999999999998E-3</v>
      </c>
      <c r="M28">
        <f t="shared" ref="M28:N28" si="50">AVERAGE(K28:K47)</f>
        <v>-4.8145000000000007E-2</v>
      </c>
      <c r="N28">
        <f t="shared" si="50"/>
        <v>2.8699999999999997E-3</v>
      </c>
      <c r="O28">
        <f t="shared" ref="O28:P28" si="51">AVERAGE(K28:K67)</f>
        <v>-3.391750000000001E-2</v>
      </c>
      <c r="P28">
        <f t="shared" si="51"/>
        <v>2.0825000000000001E-3</v>
      </c>
      <c r="R28">
        <v>4.2900000000000001E-2</v>
      </c>
      <c r="S28">
        <v>-2.76E-2</v>
      </c>
      <c r="T28">
        <f>AVERAGE($K$3:R28)</f>
        <v>3.3546304945054943E-2</v>
      </c>
      <c r="U28">
        <f>AVERAGE($S$3:S28)</f>
        <v>-2.1053846153846159E-2</v>
      </c>
      <c r="V28">
        <f t="shared" si="2"/>
        <v>4.1575000000000001E-2</v>
      </c>
      <c r="W28">
        <f t="shared" si="3"/>
        <v>-1.8849999999999999E-2</v>
      </c>
    </row>
    <row r="29" spans="11:23" x14ac:dyDescent="0.25">
      <c r="K29">
        <v>-6.0400000000000002E-2</v>
      </c>
      <c r="L29">
        <v>3.8E-3</v>
      </c>
      <c r="M29">
        <f t="shared" ref="M29:N29" si="52">AVERAGE(K29:K48)</f>
        <v>-4.6655000000000009E-2</v>
      </c>
      <c r="N29">
        <f t="shared" si="52"/>
        <v>2.7700000000000003E-3</v>
      </c>
      <c r="O29">
        <f t="shared" ref="O29:P29" si="53">AVERAGE(K29:K68)</f>
        <v>-3.2670000000000012E-2</v>
      </c>
      <c r="P29">
        <f t="shared" si="53"/>
        <v>2.0050000000000003E-3</v>
      </c>
      <c r="R29">
        <v>4.3499999999999997E-2</v>
      </c>
      <c r="S29">
        <v>-2.5499999999999998E-2</v>
      </c>
      <c r="T29">
        <f>AVERAGE($K$3:R29)</f>
        <v>3.1840092592592587E-2</v>
      </c>
      <c r="U29">
        <f>AVERAGE($S$3:S29)</f>
        <v>-2.1218518518518522E-2</v>
      </c>
      <c r="V29">
        <f t="shared" si="2"/>
        <v>4.0991666666666669E-2</v>
      </c>
      <c r="W29">
        <f t="shared" si="3"/>
        <v>-1.7499999999999998E-2</v>
      </c>
    </row>
    <row r="30" spans="11:23" x14ac:dyDescent="0.25">
      <c r="K30">
        <v>-5.9900000000000002E-2</v>
      </c>
      <c r="L30">
        <v>3.7000000000000002E-3</v>
      </c>
      <c r="M30">
        <f t="shared" ref="M30:N30" si="54">AVERAGE(K30:K49)</f>
        <v>-4.5100000000000001E-2</v>
      </c>
      <c r="N30">
        <f t="shared" si="54"/>
        <v>2.6699999999999996E-3</v>
      </c>
      <c r="O30">
        <f t="shared" ref="O30:P30" si="55">AVERAGE(K30:K69)</f>
        <v>-3.1412500000000003E-2</v>
      </c>
      <c r="P30">
        <f t="shared" si="55"/>
        <v>1.9299999999999999E-3</v>
      </c>
      <c r="R30">
        <v>4.3700000000000003E-2</v>
      </c>
      <c r="S30">
        <v>-2.3699999999999999E-2</v>
      </c>
      <c r="T30">
        <f>AVERAGE($K$3:R30)</f>
        <v>3.0272270408163268E-2</v>
      </c>
      <c r="U30">
        <f>AVERAGE($S$3:S30)</f>
        <v>-2.1307142857142858E-2</v>
      </c>
      <c r="V30">
        <f t="shared" si="2"/>
        <v>4.0258333333333333E-2</v>
      </c>
      <c r="W30">
        <f t="shared" si="3"/>
        <v>-1.625833333333333E-2</v>
      </c>
    </row>
    <row r="31" spans="11:23" x14ac:dyDescent="0.25">
      <c r="K31">
        <v>-5.8900000000000001E-2</v>
      </c>
      <c r="L31">
        <v>3.5000000000000001E-3</v>
      </c>
      <c r="M31">
        <f t="shared" ref="M31:N31" si="56">AVERAGE(K31:K50)</f>
        <v>-4.3500000000000004E-2</v>
      </c>
      <c r="N31">
        <f t="shared" si="56"/>
        <v>2.5700000000000002E-3</v>
      </c>
      <c r="O31">
        <f t="shared" ref="O31:P31" si="57">AVERAGE(K31:K70)</f>
        <v>-3.0152500000000009E-2</v>
      </c>
      <c r="P31">
        <f t="shared" si="57"/>
        <v>1.8550000000000003E-3</v>
      </c>
      <c r="R31">
        <v>4.3700000000000003E-2</v>
      </c>
      <c r="S31">
        <v>-2.1899999999999999E-2</v>
      </c>
      <c r="T31">
        <f>AVERAGE($K$3:R31)</f>
        <v>2.8829741379310349E-2</v>
      </c>
      <c r="U31">
        <f>AVERAGE($S$3:S31)</f>
        <v>-2.1327586206896555E-2</v>
      </c>
      <c r="V31">
        <f t="shared" si="2"/>
        <v>3.9399999999999998E-2</v>
      </c>
      <c r="W31">
        <f t="shared" si="3"/>
        <v>-1.510833333333333E-2</v>
      </c>
    </row>
    <row r="32" spans="11:23" x14ac:dyDescent="0.25">
      <c r="K32">
        <v>-5.7799999999999997E-2</v>
      </c>
      <c r="L32">
        <v>3.3999999999999998E-3</v>
      </c>
      <c r="M32">
        <f t="shared" ref="M32:N32" si="58">AVERAGE(K32:K51)</f>
        <v>-4.1880000000000001E-2</v>
      </c>
      <c r="N32">
        <f t="shared" si="58"/>
        <v>2.4800000000000004E-3</v>
      </c>
      <c r="O32">
        <f t="shared" ref="O32:P32" si="59">AVERAGE(K32:K71)</f>
        <v>-2.8904999999999997E-2</v>
      </c>
      <c r="P32">
        <f t="shared" si="59"/>
        <v>1.7850000000000001E-3</v>
      </c>
      <c r="R32">
        <v>4.3400000000000001E-2</v>
      </c>
      <c r="S32">
        <v>-2.0299999999999999E-2</v>
      </c>
      <c r="T32">
        <f>AVERAGE($K$3:R32)</f>
        <v>2.7499607142857145E-2</v>
      </c>
      <c r="U32">
        <f>AVERAGE($S$3:S32)</f>
        <v>-2.1293333333333334E-2</v>
      </c>
      <c r="V32">
        <f t="shared" si="2"/>
        <v>3.8441666666666666E-2</v>
      </c>
      <c r="W32">
        <f t="shared" si="3"/>
        <v>-1.4049999999999998E-2</v>
      </c>
    </row>
    <row r="33" spans="11:23" x14ac:dyDescent="0.25">
      <c r="K33">
        <v>-5.6399999999999999E-2</v>
      </c>
      <c r="L33">
        <v>3.3E-3</v>
      </c>
      <c r="M33">
        <f t="shared" ref="M33:N33" si="60">AVERAGE(K33:K52)</f>
        <v>-4.0250000000000001E-2</v>
      </c>
      <c r="N33">
        <f t="shared" si="60"/>
        <v>2.3900000000000002E-3</v>
      </c>
      <c r="O33">
        <f t="shared" ref="O33:P33" si="61">AVERAGE(K33:K72)</f>
        <v>-2.7672499999999999E-2</v>
      </c>
      <c r="P33">
        <f t="shared" si="61"/>
        <v>1.7175000000000003E-3</v>
      </c>
      <c r="R33">
        <v>4.2900000000000001E-2</v>
      </c>
      <c r="S33">
        <v>-1.89E-2</v>
      </c>
      <c r="T33">
        <f>AVERAGE($K$3:R33)</f>
        <v>2.62714400921659E-2</v>
      </c>
      <c r="U33">
        <f>AVERAGE($S$3:S33)</f>
        <v>-2.1216129032258068E-2</v>
      </c>
      <c r="V33">
        <f t="shared" si="2"/>
        <v>3.7399999999999996E-2</v>
      </c>
      <c r="W33">
        <f t="shared" si="3"/>
        <v>-1.3074999999999998E-2</v>
      </c>
    </row>
    <row r="34" spans="11:23" x14ac:dyDescent="0.25">
      <c r="K34">
        <v>-5.4899999999999997E-2</v>
      </c>
      <c r="L34">
        <v>3.2000000000000002E-3</v>
      </c>
      <c r="M34">
        <f t="shared" ref="M34:N34" si="62">AVERAGE(K34:K53)</f>
        <v>-3.8625000000000007E-2</v>
      </c>
      <c r="N34">
        <f t="shared" si="62"/>
        <v>2.3E-3</v>
      </c>
      <c r="O34">
        <f t="shared" ref="O34:P34" si="63">AVERAGE(K34:K73)</f>
        <v>-2.6464999999999999E-2</v>
      </c>
      <c r="P34">
        <f t="shared" si="63"/>
        <v>1.6525000000000005E-3</v>
      </c>
      <c r="R34">
        <v>4.2200000000000001E-2</v>
      </c>
      <c r="S34">
        <v>-1.7500000000000002E-2</v>
      </c>
      <c r="T34">
        <f>AVERAGE($K$3:R34)</f>
        <v>2.5135111607142858E-2</v>
      </c>
      <c r="U34">
        <f>AVERAGE($S$3:S34)</f>
        <v>-2.1100000000000001E-2</v>
      </c>
      <c r="V34">
        <f t="shared" si="2"/>
        <v>3.6299999999999999E-2</v>
      </c>
      <c r="W34">
        <f t="shared" si="3"/>
        <v>-1.2175E-2</v>
      </c>
    </row>
    <row r="35" spans="11:23" x14ac:dyDescent="0.25">
      <c r="K35">
        <v>-5.33E-2</v>
      </c>
      <c r="L35">
        <v>3.0999999999999999E-3</v>
      </c>
      <c r="M35">
        <f t="shared" ref="M35:N35" si="64">AVERAGE(K35:K54)</f>
        <v>-3.7015000000000006E-2</v>
      </c>
      <c r="N35">
        <f t="shared" si="64"/>
        <v>2.215E-3</v>
      </c>
      <c r="O35">
        <f t="shared" ref="O35:P35" si="65">AVERAGE(K35:K74)</f>
        <v>-2.5282499999999996E-2</v>
      </c>
      <c r="P35">
        <f t="shared" si="65"/>
        <v>1.5874999999999999E-3</v>
      </c>
      <c r="R35">
        <v>4.1399999999999999E-2</v>
      </c>
      <c r="S35">
        <v>-1.6299999999999999E-2</v>
      </c>
      <c r="T35">
        <f>AVERAGE($K$3:R35)</f>
        <v>2.4082121212121211E-2</v>
      </c>
      <c r="U35">
        <f>AVERAGE($S$3:S35)</f>
        <v>-2.0954545454545455E-2</v>
      </c>
      <c r="V35">
        <f t="shared" si="2"/>
        <v>3.5149999999999994E-2</v>
      </c>
      <c r="W35">
        <f t="shared" si="3"/>
        <v>-1.1341666666666667E-2</v>
      </c>
    </row>
    <row r="36" spans="11:23" x14ac:dyDescent="0.25">
      <c r="K36">
        <v>-5.1499999999999997E-2</v>
      </c>
      <c r="L36">
        <v>3.0000000000000001E-3</v>
      </c>
      <c r="M36">
        <f t="shared" ref="M36:N36" si="66">AVERAGE(K36:K55)</f>
        <v>-3.5430000000000003E-2</v>
      </c>
      <c r="N36">
        <f t="shared" si="66"/>
        <v>2.1300000000000004E-3</v>
      </c>
      <c r="O36">
        <f t="shared" ref="O36:P36" si="67">AVERAGE(K36:K75)</f>
        <v>-2.4129999999999999E-2</v>
      </c>
      <c r="P36">
        <f t="shared" si="67"/>
        <v>1.5250000000000003E-3</v>
      </c>
      <c r="R36">
        <v>4.0399999999999998E-2</v>
      </c>
      <c r="S36">
        <v>-1.5100000000000001E-2</v>
      </c>
      <c r="T36">
        <f>AVERAGE($K$3:R36)</f>
        <v>2.3104894957983194E-2</v>
      </c>
      <c r="U36">
        <f>AVERAGE($S$3:S36)</f>
        <v>-2.0782352941176471E-2</v>
      </c>
      <c r="V36">
        <f t="shared" si="2"/>
        <v>3.3966666666666666E-2</v>
      </c>
      <c r="W36">
        <f t="shared" si="3"/>
        <v>-1.0575000000000001E-2</v>
      </c>
    </row>
    <row r="37" spans="11:23" x14ac:dyDescent="0.25">
      <c r="K37">
        <v>-4.9799999999999997E-2</v>
      </c>
      <c r="L37">
        <v>2.8999999999999998E-3</v>
      </c>
      <c r="M37">
        <f t="shared" ref="M37:N37" si="68">AVERAGE(K37:K56)</f>
        <v>-3.388E-2</v>
      </c>
      <c r="N37">
        <f t="shared" si="68"/>
        <v>2.0449999999999999E-3</v>
      </c>
      <c r="O37">
        <f t="shared" ref="O37:P37" si="69">AVERAGE(K37:K76)</f>
        <v>-2.3012499999999998E-2</v>
      </c>
      <c r="P37">
        <f t="shared" si="69"/>
        <v>1.4650000000000002E-3</v>
      </c>
      <c r="R37">
        <v>3.9399999999999998E-2</v>
      </c>
      <c r="S37">
        <v>-1.41E-2</v>
      </c>
      <c r="T37">
        <f>AVERAGE($K$3:R37)</f>
        <v>2.2196255102040815E-2</v>
      </c>
      <c r="U37">
        <f>AVERAGE($S$3:S37)</f>
        <v>-2.0591428571428573E-2</v>
      </c>
      <c r="V37">
        <f t="shared" si="2"/>
        <v>3.2774999999999999E-2</v>
      </c>
      <c r="W37">
        <f t="shared" si="3"/>
        <v>-9.8666666666666642E-3</v>
      </c>
    </row>
    <row r="38" spans="11:23" x14ac:dyDescent="0.25">
      <c r="K38">
        <v>-4.8000000000000001E-2</v>
      </c>
      <c r="L38">
        <v>2.8E-3</v>
      </c>
      <c r="M38">
        <f t="shared" ref="M38:N38" si="70">AVERAGE(K38:K57)</f>
        <v>-3.2359999999999993E-2</v>
      </c>
      <c r="N38">
        <f t="shared" si="70"/>
        <v>1.9650000000000006E-3</v>
      </c>
      <c r="O38">
        <f t="shared" ref="O38:P38" si="71">AVERAGE(K38:K77)</f>
        <v>-2.1927499999999996E-2</v>
      </c>
      <c r="P38">
        <f t="shared" si="71"/>
        <v>1.4050000000000004E-3</v>
      </c>
      <c r="R38">
        <v>3.8300000000000001E-2</v>
      </c>
      <c r="S38">
        <v>-1.3100000000000001E-2</v>
      </c>
      <c r="T38">
        <f>AVERAGE($K$3:R38)</f>
        <v>2.1350257936507935E-2</v>
      </c>
      <c r="U38">
        <f>AVERAGE($S$3:S38)</f>
        <v>-2.0383333333333333E-2</v>
      </c>
      <c r="V38">
        <f t="shared" si="2"/>
        <v>3.1566666666666666E-2</v>
      </c>
      <c r="W38">
        <f t="shared" si="3"/>
        <v>-9.2083333333333305E-3</v>
      </c>
    </row>
    <row r="39" spans="11:23" x14ac:dyDescent="0.25">
      <c r="K39">
        <v>-4.6100000000000002E-2</v>
      </c>
      <c r="L39">
        <v>2.7000000000000001E-3</v>
      </c>
      <c r="M39">
        <f t="shared" ref="M39:N39" si="72">AVERAGE(K39:K58)</f>
        <v>-3.0879999999999998E-2</v>
      </c>
      <c r="N39">
        <f t="shared" si="72"/>
        <v>1.8850000000000002E-3</v>
      </c>
      <c r="O39">
        <f t="shared" ref="O39:P39" si="73">AVERAGE(K39:K78)</f>
        <v>-2.0879999999999999E-2</v>
      </c>
      <c r="P39">
        <f t="shared" si="73"/>
        <v>1.3475000000000002E-3</v>
      </c>
      <c r="R39">
        <v>3.7100000000000001E-2</v>
      </c>
      <c r="S39">
        <v>-1.2200000000000001E-2</v>
      </c>
      <c r="T39">
        <f>AVERAGE($K$3:R39)</f>
        <v>2.0561534749034743E-2</v>
      </c>
      <c r="U39">
        <f>AVERAGE($S$3:S39)</f>
        <v>-2.0162162162162163E-2</v>
      </c>
      <c r="V39">
        <f t="shared" si="2"/>
        <v>3.0358333333333334E-2</v>
      </c>
      <c r="W39">
        <f t="shared" si="3"/>
        <v>-8.5999999999999983E-3</v>
      </c>
    </row>
    <row r="40" spans="11:23" x14ac:dyDescent="0.25">
      <c r="K40">
        <v>-4.4299999999999999E-2</v>
      </c>
      <c r="L40">
        <v>2.5999999999999999E-3</v>
      </c>
      <c r="M40">
        <f t="shared" ref="M40:N40" si="74">AVERAGE(K40:K59)</f>
        <v>-2.9449999999999994E-2</v>
      </c>
      <c r="N40">
        <f t="shared" si="74"/>
        <v>1.8100000000000002E-3</v>
      </c>
      <c r="O40">
        <f t="shared" ref="O40:P40" si="75">AVERAGE(K40:K79)</f>
        <v>-1.9869999999999999E-2</v>
      </c>
      <c r="P40">
        <f t="shared" si="75"/>
        <v>1.2925000000000002E-3</v>
      </c>
      <c r="R40">
        <v>3.5900000000000001E-2</v>
      </c>
      <c r="S40">
        <v>-1.14E-2</v>
      </c>
      <c r="T40">
        <f>AVERAGE($K$3:R40)</f>
        <v>1.9824887218045109E-2</v>
      </c>
      <c r="U40">
        <f>AVERAGE($S$3:S40)</f>
        <v>-1.9931578947368422E-2</v>
      </c>
      <c r="V40">
        <f t="shared" si="2"/>
        <v>2.9158333333333331E-2</v>
      </c>
      <c r="W40">
        <f t="shared" si="3"/>
        <v>-8.0333333333333316E-3</v>
      </c>
    </row>
    <row r="41" spans="11:23" x14ac:dyDescent="0.25">
      <c r="K41">
        <v>-4.2500000000000003E-2</v>
      </c>
      <c r="L41">
        <v>2.5000000000000001E-3</v>
      </c>
      <c r="M41">
        <f t="shared" ref="M41:N41" si="76">AVERAGE(K41:K60)</f>
        <v>-2.8059999999999995E-2</v>
      </c>
      <c r="N41">
        <f t="shared" si="76"/>
        <v>1.7349999999999998E-3</v>
      </c>
      <c r="O41">
        <f t="shared" ref="O41:P41" si="77">AVERAGE(K41:K80)</f>
        <v>-1.8897499999999998E-2</v>
      </c>
      <c r="P41">
        <f t="shared" si="77"/>
        <v>1.2400000000000002E-3</v>
      </c>
      <c r="R41">
        <v>3.4700000000000002E-2</v>
      </c>
      <c r="S41">
        <v>-1.06E-2</v>
      </c>
      <c r="T41">
        <f>AVERAGE($K$3:R41)</f>
        <v>1.9136034798534797E-2</v>
      </c>
      <c r="U41">
        <f>AVERAGE($S$3:S41)</f>
        <v>-1.9692307692307693E-2</v>
      </c>
      <c r="V41">
        <f t="shared" si="2"/>
        <v>2.7975E-2</v>
      </c>
      <c r="W41">
        <f t="shared" si="3"/>
        <v>-7.5083333333333321E-3</v>
      </c>
    </row>
    <row r="42" spans="11:23" x14ac:dyDescent="0.25">
      <c r="K42">
        <v>-4.07E-2</v>
      </c>
      <c r="L42">
        <v>2.3999999999999998E-3</v>
      </c>
      <c r="M42">
        <f t="shared" ref="M42:N42" si="78">AVERAGE(K42:K61)</f>
        <v>-2.6719999999999994E-2</v>
      </c>
      <c r="N42">
        <f t="shared" si="78"/>
        <v>1.6649999999999998E-3</v>
      </c>
      <c r="O42">
        <f t="shared" ref="O42:P42" si="79">AVERAGE(K42:K81)</f>
        <v>-1.7962499999999999E-2</v>
      </c>
      <c r="P42">
        <f t="shared" si="79"/>
        <v>1.1900000000000003E-3</v>
      </c>
      <c r="R42">
        <v>3.3399999999999999E-2</v>
      </c>
      <c r="S42">
        <v>-9.9000000000000008E-3</v>
      </c>
      <c r="T42">
        <f>AVERAGE($K$3:R42)</f>
        <v>1.8490749999999997E-2</v>
      </c>
      <c r="U42">
        <f>AVERAGE($S$3:S42)</f>
        <v>-1.94475E-2</v>
      </c>
      <c r="V42">
        <f t="shared" si="2"/>
        <v>2.6800000000000001E-2</v>
      </c>
      <c r="W42">
        <f t="shared" si="3"/>
        <v>-7.0250000000000009E-3</v>
      </c>
    </row>
    <row r="43" spans="11:23" x14ac:dyDescent="0.25">
      <c r="K43">
        <v>-3.8899999999999997E-2</v>
      </c>
      <c r="L43">
        <v>2.3E-3</v>
      </c>
      <c r="R43">
        <v>3.2199999999999999E-2</v>
      </c>
      <c r="S43">
        <v>-9.1999999999999998E-3</v>
      </c>
    </row>
    <row r="44" spans="11:23" x14ac:dyDescent="0.25">
      <c r="K44">
        <v>-3.7199999999999997E-2</v>
      </c>
      <c r="L44">
        <v>2.2000000000000001E-3</v>
      </c>
      <c r="R44">
        <v>3.09E-2</v>
      </c>
      <c r="S44">
        <v>-8.6E-3</v>
      </c>
    </row>
    <row r="45" spans="11:23" x14ac:dyDescent="0.25">
      <c r="K45">
        <v>-3.5499999999999997E-2</v>
      </c>
      <c r="L45">
        <v>2.0999999999999999E-3</v>
      </c>
      <c r="R45">
        <v>2.9700000000000001E-2</v>
      </c>
      <c r="S45">
        <v>-8.0999999999999996E-3</v>
      </c>
    </row>
    <row r="46" spans="11:23" x14ac:dyDescent="0.25">
      <c r="K46">
        <v>-3.39E-2</v>
      </c>
      <c r="L46">
        <v>2E-3</v>
      </c>
      <c r="R46">
        <v>2.8400000000000002E-2</v>
      </c>
      <c r="S46">
        <v>-7.4999999999999997E-3</v>
      </c>
    </row>
    <row r="47" spans="11:23" x14ac:dyDescent="0.25">
      <c r="K47">
        <v>-3.2300000000000002E-2</v>
      </c>
      <c r="L47">
        <v>2E-3</v>
      </c>
      <c r="R47">
        <v>2.7199999999999998E-2</v>
      </c>
      <c r="S47">
        <v>-7.1000000000000004E-3</v>
      </c>
    </row>
    <row r="48" spans="11:23" x14ac:dyDescent="0.25">
      <c r="K48">
        <v>-3.0800000000000001E-2</v>
      </c>
      <c r="L48">
        <v>1.9E-3</v>
      </c>
      <c r="R48">
        <v>2.6100000000000002E-2</v>
      </c>
      <c r="S48">
        <v>-6.6E-3</v>
      </c>
    </row>
    <row r="49" spans="11:19" x14ac:dyDescent="0.25">
      <c r="K49">
        <v>-2.93E-2</v>
      </c>
      <c r="L49">
        <v>1.8E-3</v>
      </c>
      <c r="R49">
        <v>2.4899999999999999E-2</v>
      </c>
      <c r="S49">
        <v>-6.1999999999999998E-3</v>
      </c>
    </row>
    <row r="50" spans="11:19" x14ac:dyDescent="0.25">
      <c r="K50">
        <v>-2.7900000000000001E-2</v>
      </c>
      <c r="L50">
        <v>1.6999999999999999E-3</v>
      </c>
      <c r="R50">
        <v>2.3800000000000002E-2</v>
      </c>
      <c r="S50">
        <v>-5.7999999999999996E-3</v>
      </c>
    </row>
    <row r="51" spans="11:19" x14ac:dyDescent="0.25">
      <c r="K51">
        <v>-2.6499999999999999E-2</v>
      </c>
      <c r="L51">
        <v>1.6999999999999999E-3</v>
      </c>
      <c r="R51">
        <v>2.2700000000000001E-2</v>
      </c>
      <c r="S51">
        <v>-5.4000000000000003E-3</v>
      </c>
    </row>
    <row r="52" spans="11:19" x14ac:dyDescent="0.25">
      <c r="K52">
        <v>-2.52E-2</v>
      </c>
      <c r="L52">
        <v>1.6000000000000001E-3</v>
      </c>
      <c r="R52">
        <v>2.1700000000000001E-2</v>
      </c>
      <c r="S52">
        <v>-5.1000000000000004E-3</v>
      </c>
    </row>
    <row r="53" spans="11:19" x14ac:dyDescent="0.25">
      <c r="K53">
        <v>-2.3900000000000001E-2</v>
      </c>
      <c r="L53">
        <v>1.5E-3</v>
      </c>
      <c r="R53">
        <v>2.06E-2</v>
      </c>
      <c r="S53">
        <v>-4.7999999999999996E-3</v>
      </c>
    </row>
    <row r="54" spans="11:19" x14ac:dyDescent="0.25">
      <c r="K54">
        <v>-2.2700000000000001E-2</v>
      </c>
      <c r="L54">
        <v>1.5E-3</v>
      </c>
      <c r="R54">
        <v>1.9599999999999999E-2</v>
      </c>
      <c r="S54">
        <v>-4.4999999999999997E-3</v>
      </c>
    </row>
    <row r="55" spans="11:19" x14ac:dyDescent="0.25">
      <c r="K55">
        <v>-2.1600000000000001E-2</v>
      </c>
      <c r="L55">
        <v>1.4E-3</v>
      </c>
      <c r="R55">
        <v>1.8700000000000001E-2</v>
      </c>
      <c r="S55">
        <v>-4.1999999999999997E-3</v>
      </c>
    </row>
    <row r="56" spans="11:19" x14ac:dyDescent="0.25">
      <c r="K56">
        <v>-2.0500000000000001E-2</v>
      </c>
      <c r="L56">
        <v>1.2999999999999999E-3</v>
      </c>
      <c r="R56">
        <v>1.78E-2</v>
      </c>
      <c r="S56">
        <v>-4.0000000000000001E-3</v>
      </c>
    </row>
    <row r="57" spans="11:19" x14ac:dyDescent="0.25">
      <c r="K57">
        <v>-1.9400000000000001E-2</v>
      </c>
      <c r="L57">
        <v>1.2999999999999999E-3</v>
      </c>
      <c r="R57">
        <v>1.6899999999999998E-2</v>
      </c>
      <c r="S57">
        <v>-3.7000000000000002E-3</v>
      </c>
    </row>
    <row r="58" spans="11:19" x14ac:dyDescent="0.25">
      <c r="K58">
        <v>-1.84E-2</v>
      </c>
      <c r="L58">
        <v>1.1999999999999999E-3</v>
      </c>
      <c r="R58">
        <v>1.61E-2</v>
      </c>
      <c r="S58">
        <v>-3.5000000000000001E-3</v>
      </c>
    </row>
    <row r="59" spans="11:19" x14ac:dyDescent="0.25">
      <c r="K59">
        <v>-1.7500000000000002E-2</v>
      </c>
      <c r="L59">
        <v>1.1999999999999999E-3</v>
      </c>
      <c r="R59">
        <v>1.5299999999999999E-2</v>
      </c>
      <c r="S59">
        <v>-3.3E-3</v>
      </c>
    </row>
    <row r="60" spans="11:19" x14ac:dyDescent="0.25">
      <c r="K60">
        <v>-1.6500000000000001E-2</v>
      </c>
      <c r="L60">
        <v>1.1000000000000001E-3</v>
      </c>
      <c r="R60">
        <v>1.4500000000000001E-2</v>
      </c>
      <c r="S60">
        <v>-3.0999999999999999E-3</v>
      </c>
    </row>
    <row r="61" spans="11:19" x14ac:dyDescent="0.25">
      <c r="K61">
        <v>-1.5699999999999999E-2</v>
      </c>
      <c r="L61">
        <v>1.1000000000000001E-3</v>
      </c>
      <c r="R61">
        <v>1.38E-2</v>
      </c>
      <c r="S61">
        <v>-3.0000000000000001E-3</v>
      </c>
    </row>
    <row r="62" spans="11:19" x14ac:dyDescent="0.25">
      <c r="K62">
        <v>-1.4800000000000001E-2</v>
      </c>
      <c r="L62">
        <v>1E-3</v>
      </c>
      <c r="R62">
        <v>1.2999999999999999E-2</v>
      </c>
      <c r="S62">
        <v>-2.8E-3</v>
      </c>
    </row>
    <row r="63" spans="11:19" x14ac:dyDescent="0.25">
      <c r="K63">
        <v>-1.4E-2</v>
      </c>
      <c r="L63">
        <v>1E-3</v>
      </c>
      <c r="R63">
        <v>1.24E-2</v>
      </c>
      <c r="S63">
        <v>-2.5999999999999999E-3</v>
      </c>
    </row>
    <row r="64" spans="11:19" x14ac:dyDescent="0.25">
      <c r="K64">
        <v>-1.3299999999999999E-2</v>
      </c>
      <c r="L64">
        <v>1E-3</v>
      </c>
      <c r="R64">
        <v>1.17E-2</v>
      </c>
      <c r="S64">
        <v>-2.5000000000000001E-3</v>
      </c>
    </row>
    <row r="65" spans="11:19" x14ac:dyDescent="0.25">
      <c r="K65">
        <v>-1.26E-2</v>
      </c>
      <c r="L65">
        <v>8.9999999999999998E-4</v>
      </c>
      <c r="R65">
        <v>1.11E-2</v>
      </c>
      <c r="S65">
        <v>-2.3E-3</v>
      </c>
    </row>
    <row r="66" spans="11:19" x14ac:dyDescent="0.25">
      <c r="K66">
        <v>-1.1900000000000001E-2</v>
      </c>
      <c r="L66">
        <v>8.9999999999999998E-4</v>
      </c>
      <c r="R66">
        <v>1.0500000000000001E-2</v>
      </c>
      <c r="S66">
        <v>-2.2000000000000001E-3</v>
      </c>
    </row>
    <row r="67" spans="11:19" x14ac:dyDescent="0.25">
      <c r="K67">
        <v>-1.1299999999999999E-2</v>
      </c>
      <c r="L67">
        <v>8.0000000000000004E-4</v>
      </c>
      <c r="R67">
        <v>0.01</v>
      </c>
      <c r="S67">
        <v>-2.0999999999999999E-3</v>
      </c>
    </row>
    <row r="68" spans="11:19" x14ac:dyDescent="0.25">
      <c r="K68">
        <v>-1.0699999999999999E-2</v>
      </c>
      <c r="L68">
        <v>8.0000000000000004E-4</v>
      </c>
      <c r="R68">
        <v>9.4999999999999998E-3</v>
      </c>
      <c r="S68">
        <v>-2E-3</v>
      </c>
    </row>
    <row r="69" spans="11:19" x14ac:dyDescent="0.25">
      <c r="K69">
        <v>-1.01E-2</v>
      </c>
      <c r="L69">
        <v>8.0000000000000004E-4</v>
      </c>
      <c r="R69">
        <v>8.9999999999999993E-3</v>
      </c>
      <c r="S69">
        <v>-1.9E-3</v>
      </c>
    </row>
    <row r="70" spans="11:19" x14ac:dyDescent="0.25">
      <c r="K70">
        <v>-9.4999999999999998E-3</v>
      </c>
      <c r="L70">
        <v>6.9999999999999999E-4</v>
      </c>
      <c r="R70">
        <v>8.5000000000000006E-3</v>
      </c>
      <c r="S70">
        <v>-1.8E-3</v>
      </c>
    </row>
    <row r="71" spans="11:19" x14ac:dyDescent="0.25">
      <c r="K71">
        <v>-8.9999999999999993E-3</v>
      </c>
      <c r="L71">
        <v>6.9999999999999999E-4</v>
      </c>
      <c r="R71">
        <v>8.0000000000000002E-3</v>
      </c>
      <c r="S71">
        <v>-1.6999999999999999E-3</v>
      </c>
    </row>
    <row r="72" spans="11:19" x14ac:dyDescent="0.25">
      <c r="K72">
        <v>-8.5000000000000006E-3</v>
      </c>
      <c r="L72">
        <v>6.9999999999999999E-4</v>
      </c>
      <c r="R72">
        <v>7.6E-3</v>
      </c>
      <c r="S72">
        <v>-1.6000000000000001E-3</v>
      </c>
    </row>
    <row r="73" spans="11:19" x14ac:dyDescent="0.25">
      <c r="K73">
        <v>-8.0999999999999996E-3</v>
      </c>
      <c r="L73">
        <v>6.9999999999999999E-4</v>
      </c>
      <c r="R73">
        <v>7.1999999999999998E-3</v>
      </c>
      <c r="S73">
        <v>-1.5E-3</v>
      </c>
    </row>
    <row r="74" spans="11:19" x14ac:dyDescent="0.25">
      <c r="K74">
        <v>-7.6E-3</v>
      </c>
      <c r="L74">
        <v>5.9999999999999995E-4</v>
      </c>
      <c r="R74">
        <v>6.7999999999999996E-3</v>
      </c>
      <c r="S74">
        <v>-1.4E-3</v>
      </c>
    </row>
    <row r="75" spans="11:19" x14ac:dyDescent="0.25">
      <c r="K75">
        <v>-7.1999999999999998E-3</v>
      </c>
      <c r="L75">
        <v>5.9999999999999995E-4</v>
      </c>
      <c r="R75">
        <v>6.4000000000000003E-3</v>
      </c>
      <c r="S75">
        <v>-1.4E-3</v>
      </c>
    </row>
    <row r="76" spans="11:19" x14ac:dyDescent="0.25">
      <c r="K76">
        <v>-6.7999999999999996E-3</v>
      </c>
      <c r="L76">
        <v>5.9999999999999995E-4</v>
      </c>
      <c r="R76">
        <v>6.1000000000000004E-3</v>
      </c>
      <c r="S76">
        <v>-1.2999999999999999E-3</v>
      </c>
    </row>
    <row r="77" spans="11:19" x14ac:dyDescent="0.25">
      <c r="K77">
        <v>-6.4000000000000003E-3</v>
      </c>
      <c r="L77">
        <v>5.0000000000000001E-4</v>
      </c>
      <c r="R77">
        <v>5.7000000000000002E-3</v>
      </c>
      <c r="S77">
        <v>-1.1999999999999999E-3</v>
      </c>
    </row>
    <row r="78" spans="11:19" x14ac:dyDescent="0.25">
      <c r="K78">
        <v>-6.1000000000000004E-3</v>
      </c>
      <c r="L78">
        <v>5.0000000000000001E-4</v>
      </c>
      <c r="R78">
        <v>5.4000000000000003E-3</v>
      </c>
      <c r="S78">
        <v>-1.1999999999999999E-3</v>
      </c>
    </row>
    <row r="79" spans="11:19" x14ac:dyDescent="0.25">
      <c r="K79">
        <v>-5.7000000000000002E-3</v>
      </c>
      <c r="L79">
        <v>5.0000000000000001E-4</v>
      </c>
      <c r="R79">
        <v>5.1000000000000004E-3</v>
      </c>
      <c r="S79">
        <v>-1.1000000000000001E-3</v>
      </c>
    </row>
    <row r="80" spans="11:19" x14ac:dyDescent="0.25">
      <c r="K80">
        <v>-5.4000000000000003E-3</v>
      </c>
      <c r="L80">
        <v>5.0000000000000001E-4</v>
      </c>
      <c r="R80">
        <v>4.8999999999999998E-3</v>
      </c>
      <c r="S80">
        <v>-1.1000000000000001E-3</v>
      </c>
    </row>
    <row r="81" spans="11:19" x14ac:dyDescent="0.25">
      <c r="K81">
        <v>-5.1000000000000004E-3</v>
      </c>
      <c r="L81">
        <v>5.0000000000000001E-4</v>
      </c>
      <c r="R81">
        <v>4.5999999999999999E-3</v>
      </c>
      <c r="S81">
        <v>-1E-3</v>
      </c>
    </row>
    <row r="82" spans="11:19" x14ac:dyDescent="0.25">
      <c r="K82">
        <v>-4.7999999999999996E-3</v>
      </c>
      <c r="L82">
        <v>4.0000000000000002E-4</v>
      </c>
      <c r="R82">
        <v>4.3E-3</v>
      </c>
      <c r="S82">
        <v>-8.9999999999999998E-4</v>
      </c>
    </row>
    <row r="83" spans="11:19" x14ac:dyDescent="0.25">
      <c r="K83">
        <v>-4.5999999999999999E-3</v>
      </c>
      <c r="L83">
        <v>4.0000000000000002E-4</v>
      </c>
    </row>
    <row r="84" spans="11:19" x14ac:dyDescent="0.25">
      <c r="K84">
        <v>-4.3E-3</v>
      </c>
      <c r="L84">
        <v>4.0000000000000002E-4</v>
      </c>
    </row>
    <row r="85" spans="11:19" x14ac:dyDescent="0.25">
      <c r="K85">
        <v>-4.1000000000000003E-3</v>
      </c>
      <c r="L85">
        <v>4.0000000000000002E-4</v>
      </c>
    </row>
    <row r="86" spans="11:19" x14ac:dyDescent="0.25">
      <c r="K86">
        <v>-3.8E-3</v>
      </c>
      <c r="L86">
        <v>4.0000000000000002E-4</v>
      </c>
    </row>
    <row r="87" spans="11:19" x14ac:dyDescent="0.25">
      <c r="K87">
        <v>-3.5999999999999999E-3</v>
      </c>
      <c r="L87">
        <v>4.0000000000000002E-4</v>
      </c>
    </row>
    <row r="88" spans="11:19" x14ac:dyDescent="0.25">
      <c r="K88">
        <v>-3.3999999999999998E-3</v>
      </c>
      <c r="L88">
        <v>2.9999999999999997E-4</v>
      </c>
    </row>
    <row r="89" spans="11:19" x14ac:dyDescent="0.25">
      <c r="K89">
        <v>-3.2000000000000002E-3</v>
      </c>
      <c r="L89">
        <v>2.9999999999999997E-4</v>
      </c>
    </row>
    <row r="90" spans="11:19" x14ac:dyDescent="0.25">
      <c r="K90">
        <v>-3.0000000000000001E-3</v>
      </c>
      <c r="L90">
        <v>2.9999999999999997E-4</v>
      </c>
    </row>
    <row r="91" spans="11:19" x14ac:dyDescent="0.25">
      <c r="K91">
        <v>-2.8999999999999998E-3</v>
      </c>
      <c r="L91">
        <v>2.9999999999999997E-4</v>
      </c>
    </row>
    <row r="92" spans="11:19" x14ac:dyDescent="0.25">
      <c r="K92">
        <v>-2.7000000000000001E-3</v>
      </c>
      <c r="L92">
        <v>2.9999999999999997E-4</v>
      </c>
    </row>
    <row r="93" spans="11:19" x14ac:dyDescent="0.25">
      <c r="K93">
        <v>-2.5999999999999999E-3</v>
      </c>
      <c r="L93">
        <v>2.9999999999999997E-4</v>
      </c>
    </row>
    <row r="94" spans="11:19" x14ac:dyDescent="0.25">
      <c r="K94">
        <v>-2.3999999999999998E-3</v>
      </c>
      <c r="L94">
        <v>2.9999999999999997E-4</v>
      </c>
    </row>
    <row r="95" spans="11:19" x14ac:dyDescent="0.25">
      <c r="K95">
        <v>-2.3E-3</v>
      </c>
      <c r="L95">
        <v>2.0000000000000001E-4</v>
      </c>
    </row>
    <row r="96" spans="11:19" x14ac:dyDescent="0.25">
      <c r="K96">
        <v>-2.2000000000000001E-3</v>
      </c>
      <c r="L96">
        <v>2.0000000000000001E-4</v>
      </c>
    </row>
    <row r="97" spans="11:12" x14ac:dyDescent="0.25">
      <c r="K97">
        <v>-2E-3</v>
      </c>
      <c r="L97">
        <v>2.0000000000000001E-4</v>
      </c>
    </row>
    <row r="98" spans="11:12" x14ac:dyDescent="0.25">
      <c r="K98">
        <v>-1.9E-3</v>
      </c>
      <c r="L98">
        <v>2.0000000000000001E-4</v>
      </c>
    </row>
    <row r="99" spans="11:12" x14ac:dyDescent="0.25">
      <c r="K99">
        <v>-1.8E-3</v>
      </c>
      <c r="L99">
        <v>2.0000000000000001E-4</v>
      </c>
    </row>
    <row r="100" spans="11:12" x14ac:dyDescent="0.25">
      <c r="K100">
        <v>-1.6999999999999999E-3</v>
      </c>
      <c r="L100">
        <v>2.0000000000000001E-4</v>
      </c>
    </row>
    <row r="101" spans="11:12" x14ac:dyDescent="0.25">
      <c r="K101">
        <v>-1.6000000000000001E-3</v>
      </c>
      <c r="L101">
        <v>2.0000000000000001E-4</v>
      </c>
    </row>
    <row r="102" spans="11:12" x14ac:dyDescent="0.25">
      <c r="K102">
        <v>-1.5E-3</v>
      </c>
      <c r="L102">
        <v>2.0000000000000001E-4</v>
      </c>
    </row>
  </sheetData>
  <mergeCells count="1">
    <mergeCell ref="A1:I2"/>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D1:AD68"/>
  <sheetViews>
    <sheetView tabSelected="1" topLeftCell="H25" zoomScaleNormal="100" workbookViewId="0">
      <selection activeCell="X64" sqref="X64"/>
    </sheetView>
  </sheetViews>
  <sheetFormatPr defaultRowHeight="15" x14ac:dyDescent="0.25"/>
  <sheetData>
    <row r="1" spans="4:27" x14ac:dyDescent="0.25">
      <c r="D1" t="s">
        <v>102</v>
      </c>
      <c r="N1" s="119" t="s">
        <v>241</v>
      </c>
      <c r="O1" s="119"/>
      <c r="P1" s="119"/>
      <c r="Q1" s="119"/>
      <c r="R1" s="119"/>
      <c r="S1" s="119"/>
      <c r="T1" s="119"/>
      <c r="U1" s="119"/>
      <c r="V1" s="119"/>
      <c r="W1" s="119"/>
      <c r="X1" s="119"/>
      <c r="Y1" s="119"/>
      <c r="Z1" s="119"/>
      <c r="AA1" s="119"/>
    </row>
    <row r="2" spans="4:27" x14ac:dyDescent="0.25">
      <c r="E2" t="s">
        <v>107</v>
      </c>
      <c r="F2" t="s">
        <v>108</v>
      </c>
      <c r="G2" t="s">
        <v>205</v>
      </c>
      <c r="H2" t="s">
        <v>110</v>
      </c>
      <c r="I2" t="s">
        <v>109</v>
      </c>
      <c r="J2" t="s">
        <v>206</v>
      </c>
      <c r="N2" s="119"/>
      <c r="O2" s="119"/>
      <c r="P2" s="119"/>
      <c r="Q2" s="119"/>
      <c r="R2" s="119"/>
      <c r="S2" s="119"/>
      <c r="T2" s="119"/>
      <c r="U2" s="119"/>
      <c r="V2" s="119"/>
      <c r="W2" s="119"/>
      <c r="X2" s="119"/>
      <c r="Y2" s="119"/>
      <c r="Z2" s="119"/>
      <c r="AA2" s="119"/>
    </row>
    <row r="3" spans="4:27" x14ac:dyDescent="0.25">
      <c r="D3">
        <v>0</v>
      </c>
      <c r="E3">
        <v>0</v>
      </c>
      <c r="F3">
        <v>0</v>
      </c>
      <c r="G3">
        <v>0</v>
      </c>
      <c r="H3">
        <v>0</v>
      </c>
      <c r="I3">
        <v>0</v>
      </c>
      <c r="J3">
        <v>0</v>
      </c>
    </row>
    <row r="4" spans="4:27" x14ac:dyDescent="0.25">
      <c r="D4">
        <v>1</v>
      </c>
      <c r="E4">
        <v>-0.41289999999999999</v>
      </c>
      <c r="F4">
        <v>-1.3619000000000001</v>
      </c>
      <c r="G4">
        <v>-1.3986000000000001</v>
      </c>
      <c r="H4">
        <v>0.91873000000000005</v>
      </c>
      <c r="I4" s="72">
        <v>-0.22905</v>
      </c>
      <c r="J4" s="72">
        <v>-0.52546000000000004</v>
      </c>
    </row>
    <row r="5" spans="4:27" x14ac:dyDescent="0.25">
      <c r="D5">
        <v>2</v>
      </c>
      <c r="E5">
        <v>-0.70498000000000005</v>
      </c>
      <c r="F5">
        <v>-1.3315999999999999</v>
      </c>
      <c r="G5">
        <v>-0.97968</v>
      </c>
      <c r="H5">
        <v>0.38584000000000002</v>
      </c>
      <c r="I5" s="72">
        <v>0.24517</v>
      </c>
      <c r="J5" s="72">
        <v>0.32735999999999998</v>
      </c>
    </row>
    <row r="6" spans="4:27" x14ac:dyDescent="0.25">
      <c r="D6">
        <v>3</v>
      </c>
      <c r="E6">
        <v>-0.86836999999999998</v>
      </c>
      <c r="F6">
        <v>-1.0908</v>
      </c>
      <c r="G6">
        <v>-0.55810000000000004</v>
      </c>
      <c r="H6">
        <v>5.0937999999999997E-2</v>
      </c>
      <c r="I6" s="72">
        <v>0.66674999999999995</v>
      </c>
      <c r="J6" s="72">
        <v>1.1648000000000001</v>
      </c>
    </row>
    <row r="7" spans="4:27" x14ac:dyDescent="0.25">
      <c r="D7">
        <v>4</v>
      </c>
      <c r="E7">
        <v>-0.97502999999999995</v>
      </c>
      <c r="F7">
        <v>-0.91930999999999996</v>
      </c>
      <c r="G7">
        <v>-0.38982</v>
      </c>
      <c r="H7">
        <v>-0.13658000000000001</v>
      </c>
      <c r="I7" s="72">
        <v>0.83503000000000005</v>
      </c>
      <c r="J7" s="72">
        <v>1.5187999999999999</v>
      </c>
    </row>
    <row r="8" spans="4:27" x14ac:dyDescent="0.25">
      <c r="D8">
        <v>5</v>
      </c>
      <c r="E8">
        <v>-0.74795999999999996</v>
      </c>
      <c r="F8">
        <v>-0.83843999999999996</v>
      </c>
      <c r="G8">
        <v>-0.42024</v>
      </c>
      <c r="H8">
        <v>4.4336E-2</v>
      </c>
      <c r="I8" s="72">
        <v>0.80461000000000005</v>
      </c>
      <c r="J8" s="72">
        <v>1.4790000000000001</v>
      </c>
    </row>
    <row r="9" spans="4:27" x14ac:dyDescent="0.25">
      <c r="D9">
        <v>6</v>
      </c>
      <c r="E9">
        <v>-0.63068000000000002</v>
      </c>
      <c r="F9">
        <v>-0.79229000000000005</v>
      </c>
      <c r="G9">
        <v>-0.44007000000000002</v>
      </c>
      <c r="H9">
        <v>0.12506</v>
      </c>
      <c r="I9" s="72">
        <v>0.78478000000000003</v>
      </c>
      <c r="J9" s="72">
        <v>1.4197</v>
      </c>
    </row>
    <row r="10" spans="4:27" x14ac:dyDescent="0.25">
      <c r="D10">
        <v>7</v>
      </c>
      <c r="E10">
        <v>-0.61021000000000003</v>
      </c>
      <c r="F10">
        <v>-0.75573000000000001</v>
      </c>
      <c r="G10">
        <v>-0.41785</v>
      </c>
      <c r="H10">
        <v>0.11751</v>
      </c>
      <c r="I10" s="72">
        <v>0.80700000000000005</v>
      </c>
      <c r="J10" s="72">
        <v>1.4245000000000001</v>
      </c>
    </row>
    <row r="11" spans="4:27" x14ac:dyDescent="0.25">
      <c r="D11">
        <v>8</v>
      </c>
      <c r="E11">
        <v>-0.62097000000000002</v>
      </c>
      <c r="F11">
        <v>-0.72772000000000003</v>
      </c>
      <c r="G11">
        <v>-0.38573000000000002</v>
      </c>
      <c r="H11">
        <v>8.8302000000000005E-2</v>
      </c>
      <c r="I11" s="72">
        <v>0.83911999999999998</v>
      </c>
      <c r="J11" s="72">
        <v>1.4477</v>
      </c>
    </row>
    <row r="12" spans="4:27" x14ac:dyDescent="0.25">
      <c r="D12">
        <v>9</v>
      </c>
      <c r="E12">
        <v>-0.61787999999999998</v>
      </c>
      <c r="F12">
        <v>-0.70926999999999996</v>
      </c>
      <c r="G12">
        <v>-0.36475999999999997</v>
      </c>
      <c r="H12">
        <v>7.9171000000000005E-2</v>
      </c>
      <c r="I12" s="72">
        <v>0.86009000000000002</v>
      </c>
      <c r="J12" s="72">
        <v>1.4527000000000001</v>
      </c>
    </row>
    <row r="13" spans="4:27" x14ac:dyDescent="0.25">
      <c r="D13">
        <v>10</v>
      </c>
      <c r="E13">
        <v>-0.60623000000000005</v>
      </c>
      <c r="F13">
        <v>-0.69706000000000001</v>
      </c>
      <c r="G13">
        <v>-0.35165000000000002</v>
      </c>
      <c r="H13">
        <v>8.1032000000000007E-2</v>
      </c>
      <c r="I13" s="72">
        <v>0.87319999999999998</v>
      </c>
      <c r="J13" s="72">
        <v>1.4436</v>
      </c>
    </row>
    <row r="14" spans="4:27" x14ac:dyDescent="0.25">
      <c r="D14">
        <v>11</v>
      </c>
      <c r="E14">
        <v>-0.59662999999999999</v>
      </c>
      <c r="F14">
        <v>-0.68725999999999998</v>
      </c>
      <c r="G14">
        <v>-0.33929999999999999</v>
      </c>
      <c r="H14">
        <v>8.1513000000000002E-2</v>
      </c>
      <c r="I14" s="72">
        <v>0.88554999999999995</v>
      </c>
      <c r="J14" s="72">
        <v>1.4332</v>
      </c>
    </row>
    <row r="15" spans="4:27" x14ac:dyDescent="0.25">
      <c r="D15">
        <v>12</v>
      </c>
      <c r="E15">
        <v>-0.59111999999999998</v>
      </c>
      <c r="F15">
        <v>-0.67813999999999997</v>
      </c>
      <c r="G15">
        <v>-0.32579000000000002</v>
      </c>
      <c r="H15">
        <v>7.8321000000000002E-2</v>
      </c>
      <c r="I15" s="72">
        <v>0.89905999999999997</v>
      </c>
      <c r="J15" s="72">
        <v>1.4258</v>
      </c>
    </row>
    <row r="16" spans="4:27" x14ac:dyDescent="0.25">
      <c r="D16">
        <v>13</v>
      </c>
      <c r="E16">
        <v>-0.58694999999999997</v>
      </c>
      <c r="F16">
        <v>-0.66944999999999999</v>
      </c>
      <c r="G16">
        <v>-0.31230000000000002</v>
      </c>
      <c r="H16">
        <v>7.4281E-2</v>
      </c>
      <c r="I16" s="72">
        <v>0.91254999999999997</v>
      </c>
      <c r="J16" s="72">
        <v>1.4195</v>
      </c>
    </row>
    <row r="17" spans="4:30" x14ac:dyDescent="0.25">
      <c r="D17">
        <v>14</v>
      </c>
      <c r="E17">
        <v>-0.58245000000000002</v>
      </c>
      <c r="F17">
        <v>-0.66122999999999998</v>
      </c>
      <c r="G17">
        <v>-0.29970000000000002</v>
      </c>
      <c r="H17">
        <v>7.0998000000000006E-2</v>
      </c>
      <c r="I17" s="72">
        <v>0.92515000000000003</v>
      </c>
      <c r="J17" s="72">
        <v>1.4128000000000001</v>
      </c>
    </row>
    <row r="18" spans="4:30" x14ac:dyDescent="0.25">
      <c r="D18">
        <v>15</v>
      </c>
      <c r="E18">
        <v>-0.57767000000000002</v>
      </c>
      <c r="F18">
        <v>-0.65344999999999998</v>
      </c>
      <c r="G18">
        <v>-0.28795999999999999</v>
      </c>
      <c r="H18">
        <v>6.8303000000000003E-2</v>
      </c>
      <c r="I18" s="72">
        <v>0.93689999999999996</v>
      </c>
      <c r="J18" s="72">
        <v>1.4056999999999999</v>
      </c>
    </row>
    <row r="19" spans="4:30" x14ac:dyDescent="0.25">
      <c r="D19">
        <v>16</v>
      </c>
      <c r="E19">
        <v>-0.57308000000000003</v>
      </c>
      <c r="F19">
        <v>-0.64598</v>
      </c>
      <c r="G19">
        <v>-0.27678000000000003</v>
      </c>
      <c r="H19">
        <v>6.5697000000000005E-2</v>
      </c>
      <c r="I19" s="72">
        <v>0.94806999999999997</v>
      </c>
      <c r="J19" s="72">
        <v>1.3986000000000001</v>
      </c>
    </row>
    <row r="20" spans="4:30" x14ac:dyDescent="0.25">
      <c r="D20">
        <v>17</v>
      </c>
      <c r="E20">
        <v>-0.56879000000000002</v>
      </c>
      <c r="F20">
        <v>-0.63878000000000001</v>
      </c>
      <c r="G20">
        <v>-0.26606999999999997</v>
      </c>
      <c r="H20">
        <v>6.3053999999999999E-2</v>
      </c>
      <c r="I20" s="72">
        <v>0.95877999999999997</v>
      </c>
      <c r="J20" s="72">
        <v>1.3916999999999999</v>
      </c>
      <c r="AD20">
        <f>1.7*1760/50</f>
        <v>59.84</v>
      </c>
    </row>
    <row r="21" spans="4:30" x14ac:dyDescent="0.25">
      <c r="D21">
        <v>18</v>
      </c>
      <c r="E21">
        <v>-0.56472</v>
      </c>
      <c r="F21">
        <v>-0.63185000000000002</v>
      </c>
      <c r="G21">
        <v>-0.25584000000000001</v>
      </c>
      <c r="H21">
        <v>6.0463000000000003E-2</v>
      </c>
      <c r="I21" s="72">
        <v>0.96901000000000004</v>
      </c>
      <c r="J21" s="72">
        <v>1.3849</v>
      </c>
    </row>
    <row r="22" spans="4:30" x14ac:dyDescent="0.25">
      <c r="D22">
        <v>19</v>
      </c>
      <c r="E22">
        <v>-0.56079000000000001</v>
      </c>
      <c r="F22">
        <v>-0.62517999999999996</v>
      </c>
      <c r="G22">
        <v>-0.24609</v>
      </c>
      <c r="H22">
        <v>5.7987999999999998E-2</v>
      </c>
      <c r="I22" s="72">
        <v>0.97875999999999996</v>
      </c>
      <c r="J22" s="72">
        <v>1.3783000000000001</v>
      </c>
    </row>
    <row r="23" spans="4:30" x14ac:dyDescent="0.25">
      <c r="D23">
        <v>20</v>
      </c>
      <c r="E23">
        <v>-0.55698999999999999</v>
      </c>
      <c r="F23">
        <v>-0.61877000000000004</v>
      </c>
      <c r="G23">
        <v>-0.23680999999999999</v>
      </c>
      <c r="H23">
        <v>5.5625000000000001E-2</v>
      </c>
      <c r="I23" s="72">
        <v>0.98804000000000003</v>
      </c>
      <c r="J23" s="72">
        <v>1.3716999999999999</v>
      </c>
    </row>
    <row r="24" spans="4:30" x14ac:dyDescent="0.25">
      <c r="D24" t="s">
        <v>28</v>
      </c>
      <c r="I24" s="72"/>
      <c r="J24" s="72"/>
    </row>
    <row r="25" spans="4:30" x14ac:dyDescent="0.25">
      <c r="I25" s="72"/>
      <c r="J25" s="72"/>
    </row>
    <row r="26" spans="4:30" x14ac:dyDescent="0.25">
      <c r="D26">
        <v>0</v>
      </c>
      <c r="E26">
        <v>0</v>
      </c>
      <c r="F26">
        <v>0</v>
      </c>
      <c r="G26">
        <v>0</v>
      </c>
      <c r="H26">
        <v>0</v>
      </c>
      <c r="I26" s="72">
        <v>0</v>
      </c>
      <c r="J26" s="72">
        <v>0</v>
      </c>
    </row>
    <row r="27" spans="4:30" x14ac:dyDescent="0.25">
      <c r="D27">
        <v>1</v>
      </c>
      <c r="E27">
        <v>9.7350000000000006E-3</v>
      </c>
      <c r="F27">
        <v>6.1580999999999997E-2</v>
      </c>
      <c r="G27">
        <v>2.5701999999999999E-2</v>
      </c>
      <c r="H27">
        <v>1.9775999999999998E-2</v>
      </c>
      <c r="I27" s="72">
        <v>2.5701999999999999E-2</v>
      </c>
      <c r="J27" s="72">
        <v>-0.43451000000000001</v>
      </c>
    </row>
    <row r="28" spans="4:30" x14ac:dyDescent="0.25">
      <c r="D28">
        <v>2</v>
      </c>
      <c r="E28" s="75">
        <v>1.0099E-2</v>
      </c>
      <c r="F28">
        <v>8.1751000000000004E-2</v>
      </c>
      <c r="G28" s="75">
        <v>-1.4152E-2</v>
      </c>
      <c r="H28">
        <v>3.5595000000000002E-3</v>
      </c>
      <c r="I28" s="72">
        <v>-1.4152E-2</v>
      </c>
      <c r="J28" s="72">
        <v>-0.60260999999999998</v>
      </c>
    </row>
    <row r="29" spans="4:30" x14ac:dyDescent="0.25">
      <c r="D29">
        <v>3</v>
      </c>
      <c r="E29">
        <v>5.8538000000000001E-3</v>
      </c>
      <c r="F29">
        <v>8.9298000000000002E-2</v>
      </c>
      <c r="G29" s="75">
        <v>-3.3814999999999998E-2</v>
      </c>
      <c r="H29">
        <v>-1.1454000000000001E-2</v>
      </c>
      <c r="I29" s="72">
        <v>-3.3814999999999998E-2</v>
      </c>
      <c r="J29" s="72">
        <v>-0.61980999999999997</v>
      </c>
    </row>
    <row r="30" spans="4:30" x14ac:dyDescent="0.25">
      <c r="D30">
        <v>4</v>
      </c>
      <c r="E30">
        <v>1.1555000000000001E-3</v>
      </c>
      <c r="F30">
        <v>9.1921000000000003E-2</v>
      </c>
      <c r="G30" s="75">
        <v>-3.6660999999999999E-2</v>
      </c>
      <c r="H30">
        <v>-2.1243999999999999E-2</v>
      </c>
      <c r="I30" s="72">
        <v>-3.6660999999999999E-2</v>
      </c>
      <c r="J30" s="72">
        <v>-0.57052999999999998</v>
      </c>
    </row>
    <row r="31" spans="4:30" x14ac:dyDescent="0.25">
      <c r="D31">
        <v>5</v>
      </c>
      <c r="E31" s="75">
        <v>-9.2960000000000004E-3</v>
      </c>
      <c r="F31">
        <v>8.9668999999999999E-2</v>
      </c>
      <c r="G31" s="75">
        <v>-3.5268000000000001E-2</v>
      </c>
      <c r="H31">
        <v>-3.134E-2</v>
      </c>
      <c r="I31" s="72">
        <v>-3.5268000000000001E-2</v>
      </c>
      <c r="J31" s="72">
        <v>-0.50558000000000003</v>
      </c>
    </row>
    <row r="32" spans="4:30" x14ac:dyDescent="0.25">
      <c r="D32">
        <v>6</v>
      </c>
      <c r="E32">
        <v>-1.0947999999999999E-2</v>
      </c>
      <c r="F32">
        <v>8.2693000000000003E-2</v>
      </c>
      <c r="G32" s="75">
        <v>-3.7942999999999998E-2</v>
      </c>
      <c r="H32">
        <v>-2.9406000000000002E-2</v>
      </c>
      <c r="I32" s="72">
        <v>-3.7942999999999998E-2</v>
      </c>
      <c r="J32" s="72">
        <v>-0.44978000000000001</v>
      </c>
    </row>
    <row r="33" spans="4:10" x14ac:dyDescent="0.25">
      <c r="D33">
        <v>7</v>
      </c>
      <c r="E33">
        <v>-9.5507000000000005E-3</v>
      </c>
      <c r="F33">
        <v>7.3137999999999995E-2</v>
      </c>
      <c r="G33" s="75">
        <v>-4.2666000000000003E-2</v>
      </c>
      <c r="H33">
        <v>-2.3321000000000001E-2</v>
      </c>
      <c r="I33" s="72">
        <v>-4.2666000000000003E-2</v>
      </c>
      <c r="J33" s="72">
        <v>-0.40325</v>
      </c>
    </row>
    <row r="34" spans="4:10" x14ac:dyDescent="0.25">
      <c r="D34">
        <v>8</v>
      </c>
      <c r="E34">
        <v>-9.0643000000000008E-3</v>
      </c>
      <c r="F34">
        <v>6.3069E-2</v>
      </c>
      <c r="G34" s="75">
        <v>-4.6690000000000002E-2</v>
      </c>
      <c r="H34">
        <v>-1.8126E-2</v>
      </c>
      <c r="I34" s="72">
        <v>-4.6690000000000002E-2</v>
      </c>
      <c r="J34" s="72">
        <v>-0.36148999999999998</v>
      </c>
    </row>
    <row r="35" spans="4:10" x14ac:dyDescent="0.25">
      <c r="D35">
        <v>9</v>
      </c>
      <c r="E35">
        <v>-1.0107E-2</v>
      </c>
      <c r="F35">
        <v>5.3508E-2</v>
      </c>
      <c r="G35" s="75">
        <v>-4.938E-2</v>
      </c>
      <c r="H35">
        <v>-1.4767000000000001E-2</v>
      </c>
      <c r="I35" s="72">
        <v>-4.938E-2</v>
      </c>
      <c r="J35" s="72">
        <v>-0.32278000000000001</v>
      </c>
    </row>
    <row r="36" spans="4:10" x14ac:dyDescent="0.25">
      <c r="D36">
        <v>10</v>
      </c>
      <c r="E36">
        <v>-1.1417999999999999E-2</v>
      </c>
      <c r="F36">
        <v>4.4733000000000002E-2</v>
      </c>
      <c r="G36" s="75">
        <v>-5.1279999999999999E-2</v>
      </c>
      <c r="H36">
        <v>-1.2078999999999999E-2</v>
      </c>
      <c r="I36" s="72">
        <v>-5.1279999999999999E-2</v>
      </c>
      <c r="J36" s="72">
        <v>-0.28748000000000001</v>
      </c>
    </row>
    <row r="37" spans="4:10" x14ac:dyDescent="0.25">
      <c r="D37">
        <v>11</v>
      </c>
      <c r="E37">
        <v>-1.2352E-2</v>
      </c>
      <c r="F37">
        <v>3.6789000000000002E-2</v>
      </c>
      <c r="G37" s="75">
        <v>-5.2769000000000003E-2</v>
      </c>
      <c r="H37">
        <v>-9.4719999999999995E-3</v>
      </c>
      <c r="I37" s="72">
        <v>-5.2769000000000003E-2</v>
      </c>
      <c r="J37" s="72">
        <v>-0.25578000000000001</v>
      </c>
    </row>
    <row r="38" spans="4:10" x14ac:dyDescent="0.25">
      <c r="D38">
        <v>12</v>
      </c>
      <c r="E38">
        <v>-1.2949E-2</v>
      </c>
      <c r="F38">
        <v>2.9692E-2</v>
      </c>
      <c r="G38" s="75">
        <v>-5.3881999999999999E-2</v>
      </c>
      <c r="H38">
        <v>-7.0102000000000003E-3</v>
      </c>
      <c r="I38" s="72">
        <v>-5.3881999999999999E-2</v>
      </c>
      <c r="J38" s="72">
        <v>-0.22733999999999999</v>
      </c>
    </row>
    <row r="39" spans="4:10" x14ac:dyDescent="0.25">
      <c r="D39">
        <v>13</v>
      </c>
      <c r="E39">
        <v>-1.3389E-2</v>
      </c>
      <c r="F39">
        <v>2.3428000000000001E-2</v>
      </c>
      <c r="G39" s="75">
        <v>-5.4580999999999998E-2</v>
      </c>
      <c r="H39">
        <v>-4.8513999999999996E-3</v>
      </c>
      <c r="I39" s="72">
        <v>-5.4580999999999998E-2</v>
      </c>
      <c r="J39" s="72">
        <v>-0.20169999999999999</v>
      </c>
    </row>
    <row r="40" spans="4:10" x14ac:dyDescent="0.25">
      <c r="D40">
        <v>14</v>
      </c>
      <c r="E40">
        <v>-1.3728000000000001E-2</v>
      </c>
      <c r="F40">
        <v>1.7937999999999999E-2</v>
      </c>
      <c r="G40" s="75">
        <v>-5.4894999999999999E-2</v>
      </c>
      <c r="H40">
        <v>-3.0032000000000001E-3</v>
      </c>
      <c r="I40" s="72">
        <v>-5.4894999999999999E-2</v>
      </c>
      <c r="J40" s="72">
        <v>-0.17852999999999999</v>
      </c>
    </row>
    <row r="41" spans="4:10" x14ac:dyDescent="0.25">
      <c r="D41">
        <v>15</v>
      </c>
      <c r="E41">
        <v>-1.3949E-2</v>
      </c>
      <c r="F41">
        <v>1.3146E-2</v>
      </c>
      <c r="G41" s="75">
        <v>-5.4890000000000001E-2</v>
      </c>
      <c r="H41">
        <v>-1.4001E-3</v>
      </c>
      <c r="I41" s="72">
        <v>-5.4890000000000001E-2</v>
      </c>
      <c r="J41" s="72">
        <v>-0.15762999999999999</v>
      </c>
    </row>
    <row r="42" spans="4:10" x14ac:dyDescent="0.25">
      <c r="D42">
        <v>16</v>
      </c>
      <c r="E42">
        <v>-1.4048E-2</v>
      </c>
      <c r="F42">
        <v>8.9723000000000008E-3</v>
      </c>
      <c r="G42" s="75">
        <v>-5.4627000000000002E-2</v>
      </c>
      <c r="H42" s="75">
        <v>6.2493999999999998E-6</v>
      </c>
      <c r="I42" s="72">
        <v>-5.4627000000000002E-2</v>
      </c>
      <c r="J42" s="72">
        <v>-0.13880999999999999</v>
      </c>
    </row>
    <row r="43" spans="4:10" x14ac:dyDescent="0.25">
      <c r="D43">
        <v>17</v>
      </c>
      <c r="E43">
        <v>-1.4043999999999999E-2</v>
      </c>
      <c r="F43" s="75">
        <v>5.3486999999999996E-3</v>
      </c>
      <c r="G43" s="75">
        <v>-5.4147000000000001E-2</v>
      </c>
      <c r="H43">
        <v>1.2352000000000001E-3</v>
      </c>
      <c r="I43" s="72">
        <v>-5.4147000000000001E-2</v>
      </c>
      <c r="J43" s="72">
        <v>-0.12188</v>
      </c>
    </row>
    <row r="44" spans="4:10" x14ac:dyDescent="0.25">
      <c r="D44">
        <v>18</v>
      </c>
      <c r="E44">
        <v>-1.396E-2</v>
      </c>
      <c r="F44" s="75">
        <v>2.2141000000000001E-3</v>
      </c>
      <c r="G44" s="75">
        <v>-5.3478999999999999E-2</v>
      </c>
      <c r="H44">
        <v>2.2986E-3</v>
      </c>
      <c r="I44" s="72">
        <v>-5.3478999999999999E-2</v>
      </c>
      <c r="J44" s="72">
        <v>-0.10666</v>
      </c>
    </row>
    <row r="45" spans="4:10" x14ac:dyDescent="0.25">
      <c r="D45">
        <v>19</v>
      </c>
      <c r="E45">
        <v>-1.3809999999999999E-2</v>
      </c>
      <c r="F45" s="75">
        <v>-4.8634999999999998E-4</v>
      </c>
      <c r="G45" s="75">
        <v>-5.2652999999999998E-2</v>
      </c>
      <c r="H45">
        <v>3.212E-3</v>
      </c>
      <c r="I45" s="72">
        <v>-5.2652999999999998E-2</v>
      </c>
      <c r="J45" s="72">
        <v>-9.2988000000000001E-2</v>
      </c>
    </row>
    <row r="46" spans="4:10" x14ac:dyDescent="0.25">
      <c r="D46">
        <v>20</v>
      </c>
      <c r="E46">
        <v>-1.3606E-2</v>
      </c>
      <c r="F46" s="75">
        <v>-2.8021999999999999E-3</v>
      </c>
      <c r="G46" s="75">
        <v>-5.1698000000000001E-2</v>
      </c>
      <c r="H46">
        <v>3.9922999999999998E-3</v>
      </c>
      <c r="I46" s="72">
        <v>-5.1698000000000001E-2</v>
      </c>
      <c r="J46" s="72">
        <v>-8.0713999999999994E-2</v>
      </c>
    </row>
    <row r="47" spans="4:10" x14ac:dyDescent="0.25">
      <c r="I47" s="72"/>
      <c r="J47" s="72"/>
    </row>
    <row r="48" spans="4:10" x14ac:dyDescent="0.25">
      <c r="I48" s="72"/>
      <c r="J48" s="72"/>
    </row>
    <row r="49" spans="9:27" x14ac:dyDescent="0.25">
      <c r="I49" s="72"/>
      <c r="J49" s="72"/>
    </row>
    <row r="50" spans="9:27" x14ac:dyDescent="0.25">
      <c r="I50" s="72"/>
      <c r="J50" s="72"/>
    </row>
    <row r="58" spans="9:27" x14ac:dyDescent="0.25">
      <c r="N58" s="126"/>
      <c r="O58" s="126"/>
      <c r="P58" s="126"/>
      <c r="Q58" s="126"/>
      <c r="R58" s="126"/>
      <c r="S58" s="126"/>
      <c r="T58" s="126"/>
      <c r="U58" s="126"/>
      <c r="V58" s="126"/>
      <c r="W58" s="126"/>
      <c r="X58" s="126"/>
      <c r="Y58" s="126"/>
      <c r="Z58" s="126"/>
      <c r="AA58" s="126"/>
    </row>
    <row r="59" spans="9:27" x14ac:dyDescent="0.25">
      <c r="N59" s="126"/>
      <c r="O59" s="126"/>
      <c r="P59" s="126"/>
      <c r="Q59" s="126"/>
      <c r="R59" s="126"/>
      <c r="S59" s="126"/>
      <c r="T59" s="126"/>
      <c r="U59" s="126"/>
      <c r="V59" s="126"/>
      <c r="W59" s="126"/>
      <c r="X59" s="126"/>
      <c r="Y59" s="126"/>
      <c r="Z59" s="126"/>
      <c r="AA59" s="126"/>
    </row>
    <row r="67" spans="14:27" x14ac:dyDescent="0.25">
      <c r="N67" s="126" t="s">
        <v>212</v>
      </c>
      <c r="O67" s="126"/>
      <c r="P67" s="126"/>
      <c r="Q67" s="126"/>
      <c r="R67" s="126"/>
      <c r="S67" s="126"/>
      <c r="T67" s="126"/>
      <c r="U67" s="126"/>
      <c r="V67" s="126"/>
      <c r="W67" s="126"/>
      <c r="X67" s="126"/>
      <c r="Y67" s="126"/>
      <c r="Z67" s="126"/>
      <c r="AA67" s="126"/>
    </row>
    <row r="68" spans="14:27" ht="15" customHeight="1" x14ac:dyDescent="0.25">
      <c r="N68" s="126"/>
      <c r="O68" s="126"/>
      <c r="P68" s="126"/>
      <c r="Q68" s="126"/>
      <c r="R68" s="126"/>
      <c r="S68" s="126"/>
      <c r="T68" s="126"/>
      <c r="U68" s="126"/>
      <c r="V68" s="126"/>
      <c r="W68" s="126"/>
      <c r="X68" s="126"/>
      <c r="Y68" s="126"/>
      <c r="Z68" s="126"/>
      <c r="AA68" s="126"/>
    </row>
  </sheetData>
  <mergeCells count="3">
    <mergeCell ref="N1:AA2"/>
    <mergeCell ref="N58:AA59"/>
    <mergeCell ref="N67:AA68"/>
  </mergeCells>
  <pageMargins left="0.7" right="0.7" top="0.75" bottom="0.75" header="0.3" footer="0.3"/>
  <pageSetup scale="70" orientation="portrait" horizontalDpi="300" verticalDpi="300" r:id="rId1"/>
  <rowBreaks count="1" manualBreakCount="1">
    <brk id="59" min="13" max="26" man="1"/>
  </rowBreaks>
  <colBreaks count="2" manualBreakCount="2">
    <brk id="13" max="36" man="1"/>
    <brk id="27" max="5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C4:Y91"/>
  <sheetViews>
    <sheetView tabSelected="1" view="pageBreakPreview" topLeftCell="E16" zoomScale="60" zoomScaleNormal="100" workbookViewId="0">
      <selection activeCell="X64" sqref="X64"/>
    </sheetView>
  </sheetViews>
  <sheetFormatPr defaultRowHeight="15" x14ac:dyDescent="0.25"/>
  <cols>
    <col min="5" max="5" width="22.5703125" bestFit="1" customWidth="1"/>
    <col min="6" max="6" width="10" customWidth="1"/>
    <col min="7" max="7" width="10.7109375" customWidth="1"/>
    <col min="8" max="8" width="13.140625" customWidth="1"/>
    <col min="9" max="9" width="11" customWidth="1"/>
    <col min="12" max="12" width="11.42578125" customWidth="1"/>
  </cols>
  <sheetData>
    <row r="4" spans="3:24" ht="45" x14ac:dyDescent="0.25">
      <c r="E4" t="s">
        <v>229</v>
      </c>
      <c r="F4" s="8" t="s">
        <v>81</v>
      </c>
      <c r="G4" s="8" t="s">
        <v>82</v>
      </c>
      <c r="H4" s="8" t="s">
        <v>104</v>
      </c>
      <c r="I4" s="8" t="s">
        <v>83</v>
      </c>
      <c r="J4" s="8" t="s">
        <v>76</v>
      </c>
      <c r="K4" s="8" t="s">
        <v>77</v>
      </c>
      <c r="L4" s="8" t="s">
        <v>214</v>
      </c>
      <c r="M4" s="8" t="s">
        <v>80</v>
      </c>
      <c r="N4" s="8" t="s">
        <v>79</v>
      </c>
    </row>
    <row r="5" spans="3:24" x14ac:dyDescent="0.25">
      <c r="E5" t="s">
        <v>111</v>
      </c>
      <c r="F5">
        <v>0.30859999999999999</v>
      </c>
      <c r="G5">
        <v>9.6100000000000005E-2</v>
      </c>
      <c r="H5">
        <v>3.8E-3</v>
      </c>
      <c r="I5">
        <v>8.5599999999999996E-2</v>
      </c>
      <c r="J5">
        <v>2.3900000000000001E-2</v>
      </c>
      <c r="K5">
        <v>4.4499999999999998E-2</v>
      </c>
      <c r="L5">
        <v>3.8300000000000001E-2</v>
      </c>
      <c r="M5">
        <v>0.39900000000000002</v>
      </c>
      <c r="N5">
        <v>2.9999999999999997E-4</v>
      </c>
      <c r="P5">
        <v>0.1071</v>
      </c>
      <c r="Q5">
        <v>0.39750000000000002</v>
      </c>
      <c r="R5">
        <v>1.6000000000000001E-3</v>
      </c>
      <c r="S5">
        <v>1.4999999999999999E-2</v>
      </c>
      <c r="T5">
        <v>1.83E-2</v>
      </c>
      <c r="U5">
        <v>1.6400000000000001E-2</v>
      </c>
      <c r="V5">
        <v>0.17610000000000001</v>
      </c>
      <c r="W5">
        <v>0.15709999999999999</v>
      </c>
      <c r="X5">
        <v>0.111</v>
      </c>
    </row>
    <row r="6" spans="3:24" x14ac:dyDescent="0.25">
      <c r="E6" t="s">
        <v>112</v>
      </c>
      <c r="F6">
        <v>5.9200000000000003E-2</v>
      </c>
      <c r="G6">
        <v>2.6700000000000002E-2</v>
      </c>
      <c r="H6">
        <v>5.5300000000000002E-2</v>
      </c>
      <c r="I6">
        <v>0.1043</v>
      </c>
      <c r="J6">
        <v>9.4999999999999998E-3</v>
      </c>
      <c r="K6">
        <v>7.1999999999999998E-3</v>
      </c>
      <c r="L6">
        <v>0.6069</v>
      </c>
      <c r="M6">
        <v>7.6700000000000004E-2</v>
      </c>
      <c r="N6">
        <v>5.4100000000000002E-2</v>
      </c>
      <c r="P6">
        <v>9.3700000000000006E-2</v>
      </c>
      <c r="Q6">
        <v>0.33429999999999999</v>
      </c>
      <c r="R6">
        <v>1.8599999999999998E-2</v>
      </c>
      <c r="S6">
        <v>8.9200000000000002E-2</v>
      </c>
      <c r="T6">
        <v>1.3899999999999999E-2</v>
      </c>
      <c r="U6">
        <v>1.4E-2</v>
      </c>
      <c r="V6">
        <v>0.17649999999999999</v>
      </c>
      <c r="W6">
        <v>0.1353</v>
      </c>
      <c r="X6">
        <v>0.1245</v>
      </c>
    </row>
    <row r="7" spans="3:24" x14ac:dyDescent="0.25">
      <c r="E7" t="s">
        <v>115</v>
      </c>
      <c r="F7">
        <v>0.25190000000000001</v>
      </c>
      <c r="G7">
        <v>7.2599999999999998E-2</v>
      </c>
      <c r="H7">
        <v>1.83E-2</v>
      </c>
      <c r="I7">
        <v>0.2026</v>
      </c>
      <c r="J7">
        <v>2.3199999999999998E-2</v>
      </c>
      <c r="K7">
        <v>3.7900000000000003E-2</v>
      </c>
      <c r="L7">
        <v>5.6000000000000001E-2</v>
      </c>
      <c r="M7">
        <v>0.32529999999999998</v>
      </c>
      <c r="N7">
        <v>1.24E-2</v>
      </c>
      <c r="P7">
        <v>1.1900000000000001E-2</v>
      </c>
      <c r="Q7">
        <v>4.6800000000000001E-2</v>
      </c>
      <c r="R7">
        <v>1.1000000000000001E-3</v>
      </c>
      <c r="S7">
        <v>0.89580000000000004</v>
      </c>
      <c r="T7">
        <v>4.5999999999999999E-3</v>
      </c>
      <c r="U7">
        <v>2E-3</v>
      </c>
      <c r="V7">
        <v>5.9999999999999995E-4</v>
      </c>
      <c r="W7">
        <v>2.06E-2</v>
      </c>
      <c r="X7">
        <v>1.67E-2</v>
      </c>
    </row>
    <row r="8" spans="3:24" x14ac:dyDescent="0.25">
      <c r="E8" t="s">
        <v>90</v>
      </c>
      <c r="F8">
        <v>0.32950000000000002</v>
      </c>
      <c r="G8">
        <v>7.2800000000000004E-2</v>
      </c>
      <c r="H8">
        <v>2.3999999999999998E-3</v>
      </c>
      <c r="I8">
        <v>6.7500000000000004E-2</v>
      </c>
      <c r="J8">
        <v>2.6200000000000001E-2</v>
      </c>
      <c r="K8">
        <v>4.19E-2</v>
      </c>
      <c r="L8">
        <v>2.9499999999999998E-2</v>
      </c>
      <c r="M8">
        <v>0.43</v>
      </c>
      <c r="N8">
        <v>1E-4</v>
      </c>
      <c r="P8">
        <v>0.18459999999999999</v>
      </c>
      <c r="Q8">
        <v>0.1066</v>
      </c>
      <c r="R8">
        <v>1.6000000000000001E-3</v>
      </c>
      <c r="S8">
        <v>9.7000000000000003E-3</v>
      </c>
      <c r="T8">
        <v>3.6600000000000001E-2</v>
      </c>
      <c r="U8">
        <v>2.9499999999999998E-2</v>
      </c>
      <c r="V8">
        <v>0.15679999999999999</v>
      </c>
      <c r="W8">
        <v>0.30809999999999998</v>
      </c>
      <c r="X8">
        <v>0.16650000000000001</v>
      </c>
    </row>
    <row r="9" spans="3:24" x14ac:dyDescent="0.25">
      <c r="E9" t="s">
        <v>113</v>
      </c>
      <c r="F9">
        <v>5.11E-2</v>
      </c>
      <c r="G9">
        <v>0.52010000000000001</v>
      </c>
      <c r="H9">
        <v>3.7000000000000002E-3</v>
      </c>
      <c r="I9">
        <v>0.01</v>
      </c>
      <c r="J9">
        <v>0.184</v>
      </c>
      <c r="K9">
        <v>0.16700000000000001</v>
      </c>
      <c r="L9">
        <v>3.0000000000000001E-3</v>
      </c>
      <c r="M9">
        <v>6.0299999999999999E-2</v>
      </c>
      <c r="N9">
        <v>6.9999999999999999E-4</v>
      </c>
      <c r="P9">
        <v>8.9999999999999998E-4</v>
      </c>
      <c r="Q9">
        <v>0.62370000000000003</v>
      </c>
      <c r="R9">
        <v>2.9999999999999997E-4</v>
      </c>
      <c r="S9">
        <v>2E-3</v>
      </c>
      <c r="T9">
        <v>7.3400000000000007E-2</v>
      </c>
      <c r="U9">
        <v>0.29089999999999999</v>
      </c>
      <c r="V9">
        <v>0</v>
      </c>
      <c r="W9">
        <v>7.4999999999999997E-3</v>
      </c>
      <c r="X9">
        <v>1.1999999999999999E-3</v>
      </c>
    </row>
    <row r="10" spans="3:24" x14ac:dyDescent="0.25">
      <c r="E10" t="s">
        <v>114</v>
      </c>
      <c r="F10">
        <v>0.1263</v>
      </c>
      <c r="G10">
        <v>0.23250000000000001</v>
      </c>
      <c r="H10">
        <v>2.9999999999999997E-4</v>
      </c>
      <c r="I10">
        <v>6.3E-3</v>
      </c>
      <c r="J10">
        <v>9.1200000000000003E-2</v>
      </c>
      <c r="K10">
        <v>0.1017</v>
      </c>
      <c r="L10">
        <v>1.4800000000000001E-2</v>
      </c>
      <c r="M10">
        <v>0.42499999999999999</v>
      </c>
      <c r="N10">
        <v>1.9E-3</v>
      </c>
      <c r="P10">
        <v>8.8999999999999999E-3</v>
      </c>
      <c r="Q10">
        <v>0.21840000000000001</v>
      </c>
      <c r="R10">
        <v>4.0000000000000002E-4</v>
      </c>
      <c r="S10">
        <v>6.7000000000000002E-3</v>
      </c>
      <c r="T10">
        <v>0.23330000000000001</v>
      </c>
      <c r="U10">
        <v>6.8900000000000003E-2</v>
      </c>
      <c r="V10">
        <v>1E-4</v>
      </c>
      <c r="W10">
        <v>0.45760000000000001</v>
      </c>
      <c r="X10">
        <v>5.7000000000000002E-3</v>
      </c>
    </row>
    <row r="11" spans="3:24" x14ac:dyDescent="0.25">
      <c r="E11" t="s">
        <v>73</v>
      </c>
      <c r="F11">
        <v>0.10150000000000001</v>
      </c>
      <c r="G11">
        <v>0.23300000000000001</v>
      </c>
      <c r="H11">
        <v>2E-3</v>
      </c>
      <c r="I11">
        <v>4.2900000000000001E-2</v>
      </c>
      <c r="J11">
        <v>1.7999999999999999E-2</v>
      </c>
      <c r="K11">
        <v>3.2599999999999997E-2</v>
      </c>
      <c r="L11">
        <v>2.7799999999999998E-2</v>
      </c>
      <c r="M11">
        <v>0.54200000000000004</v>
      </c>
      <c r="N11">
        <v>1E-4</v>
      </c>
      <c r="P11">
        <v>4.3700000000000003E-2</v>
      </c>
      <c r="Q11">
        <v>0.21079999999999999</v>
      </c>
      <c r="R11">
        <v>8.9999999999999998E-4</v>
      </c>
      <c r="S11">
        <v>1.38E-2</v>
      </c>
      <c r="T11">
        <v>3.1099999999999999E-2</v>
      </c>
      <c r="U11">
        <v>2.5100000000000001E-2</v>
      </c>
      <c r="V11">
        <v>7.0099999999999996E-2</v>
      </c>
      <c r="W11">
        <v>0.50539999999999996</v>
      </c>
      <c r="X11">
        <v>9.9099999999999994E-2</v>
      </c>
    </row>
    <row r="12" spans="3:24" x14ac:dyDescent="0.25">
      <c r="E12" t="s">
        <v>74</v>
      </c>
      <c r="F12">
        <v>0.21970000000000001</v>
      </c>
      <c r="G12">
        <v>7.3599999999999999E-2</v>
      </c>
      <c r="H12">
        <v>1.1000000000000001E-3</v>
      </c>
      <c r="I12">
        <v>9.4200000000000006E-2</v>
      </c>
      <c r="J12">
        <v>5.4699999999999999E-2</v>
      </c>
      <c r="K12">
        <v>8.8300000000000003E-2</v>
      </c>
      <c r="L12">
        <v>5.3499999999999999E-2</v>
      </c>
      <c r="M12">
        <v>0.29559999999999997</v>
      </c>
      <c r="N12">
        <v>0.1192</v>
      </c>
      <c r="P12">
        <v>0.15590000000000001</v>
      </c>
      <c r="Q12">
        <v>0.1032</v>
      </c>
      <c r="R12">
        <v>1E-3</v>
      </c>
      <c r="S12">
        <v>2.8799999999999999E-2</v>
      </c>
      <c r="T12">
        <v>5.4199999999999998E-2</v>
      </c>
      <c r="U12">
        <v>3.0300000000000001E-2</v>
      </c>
      <c r="V12">
        <v>0.1162</v>
      </c>
      <c r="W12">
        <v>0.23419999999999999</v>
      </c>
      <c r="X12">
        <v>0.27610000000000001</v>
      </c>
    </row>
    <row r="13" spans="3:24" x14ac:dyDescent="0.25">
      <c r="E13" s="8" t="s">
        <v>213</v>
      </c>
      <c r="F13">
        <v>1.8700000000000001E-2</v>
      </c>
      <c r="G13">
        <v>0.14199999999999999</v>
      </c>
      <c r="H13">
        <v>1.7600000000000001E-2</v>
      </c>
      <c r="I13" s="9">
        <v>0.50880000000000003</v>
      </c>
      <c r="J13" s="11">
        <v>8.9300000000000004E-2</v>
      </c>
      <c r="K13" s="11">
        <v>0.15359999999999999</v>
      </c>
      <c r="L13">
        <v>6.9900000000000004E-2</v>
      </c>
      <c r="M13">
        <v>0</v>
      </c>
      <c r="N13">
        <v>0</v>
      </c>
    </row>
    <row r="14" spans="3:24" x14ac:dyDescent="0.25">
      <c r="N14" s="9"/>
    </row>
    <row r="15" spans="3:24" ht="45" x14ac:dyDescent="0.25">
      <c r="E15" t="s">
        <v>224</v>
      </c>
      <c r="F15" s="8" t="s">
        <v>81</v>
      </c>
      <c r="G15" s="8" t="s">
        <v>82</v>
      </c>
      <c r="H15" s="8" t="s">
        <v>104</v>
      </c>
      <c r="I15" s="8" t="s">
        <v>83</v>
      </c>
      <c r="J15" s="8" t="s">
        <v>76</v>
      </c>
      <c r="K15" s="8" t="s">
        <v>77</v>
      </c>
      <c r="L15" s="8" t="s">
        <v>78</v>
      </c>
      <c r="M15" s="8" t="s">
        <v>80</v>
      </c>
      <c r="N15" s="8" t="s">
        <v>79</v>
      </c>
    </row>
    <row r="16" spans="3:24" x14ac:dyDescent="0.25">
      <c r="C16" t="s">
        <v>84</v>
      </c>
      <c r="E16" t="s">
        <v>111</v>
      </c>
      <c r="F16">
        <v>5.74E-2</v>
      </c>
      <c r="G16">
        <v>0.32279999999999998</v>
      </c>
      <c r="H16">
        <v>2.2599999999999999E-2</v>
      </c>
      <c r="I16">
        <v>0.10639999999999999</v>
      </c>
      <c r="J16" s="11">
        <v>0.14149999999999999</v>
      </c>
      <c r="K16" s="11">
        <v>0.26729999999999998</v>
      </c>
      <c r="L16">
        <v>8.2000000000000003E-2</v>
      </c>
      <c r="M16">
        <v>0</v>
      </c>
      <c r="N16">
        <v>0</v>
      </c>
      <c r="Q16">
        <v>8.5599999999999996E-2</v>
      </c>
      <c r="R16">
        <v>0.10639999999999999</v>
      </c>
    </row>
    <row r="17" spans="5:25" x14ac:dyDescent="0.25">
      <c r="E17" t="s">
        <v>112</v>
      </c>
      <c r="F17">
        <v>3.3500000000000002E-2</v>
      </c>
      <c r="G17">
        <v>0.11749999999999999</v>
      </c>
      <c r="H17">
        <v>8.3699999999999997E-2</v>
      </c>
      <c r="I17">
        <v>0.31459999999999999</v>
      </c>
      <c r="J17" s="11">
        <v>2.3699999999999999E-2</v>
      </c>
      <c r="K17" s="11">
        <v>4.9399999999999999E-2</v>
      </c>
      <c r="L17" s="9">
        <v>0.37759999999999999</v>
      </c>
      <c r="M17">
        <v>0</v>
      </c>
      <c r="N17">
        <v>0</v>
      </c>
      <c r="Q17">
        <v>0.1043</v>
      </c>
      <c r="R17">
        <v>0.31459999999999999</v>
      </c>
    </row>
    <row r="18" spans="5:25" x14ac:dyDescent="0.25">
      <c r="E18" t="s">
        <v>115</v>
      </c>
      <c r="F18">
        <v>1.8800000000000001E-2</v>
      </c>
      <c r="G18">
        <v>0.14249999999999999</v>
      </c>
      <c r="H18">
        <v>1.84E-2</v>
      </c>
      <c r="I18" s="9">
        <v>0.50660000000000005</v>
      </c>
      <c r="J18" s="11">
        <v>8.9499999999999996E-2</v>
      </c>
      <c r="K18" s="11">
        <v>0.154</v>
      </c>
      <c r="L18">
        <v>7.0199999999999999E-2</v>
      </c>
      <c r="M18">
        <v>0</v>
      </c>
      <c r="N18">
        <v>0</v>
      </c>
      <c r="Q18">
        <v>0.2026</v>
      </c>
      <c r="R18" s="9">
        <v>0.50660000000000005</v>
      </c>
    </row>
    <row r="19" spans="5:25" x14ac:dyDescent="0.25">
      <c r="E19" t="s">
        <v>90</v>
      </c>
      <c r="F19">
        <v>5.0799999999999998E-2</v>
      </c>
      <c r="G19">
        <v>9.3399999999999997E-2</v>
      </c>
      <c r="H19">
        <v>1.26E-2</v>
      </c>
      <c r="I19">
        <v>0.1275</v>
      </c>
      <c r="J19">
        <v>0.17849999999999999</v>
      </c>
      <c r="K19" s="9">
        <v>0.48680000000000001</v>
      </c>
      <c r="L19">
        <v>5.04E-2</v>
      </c>
      <c r="M19">
        <v>0</v>
      </c>
      <c r="N19">
        <v>0</v>
      </c>
      <c r="Q19">
        <v>6.7500000000000004E-2</v>
      </c>
      <c r="R19">
        <v>0.1275</v>
      </c>
    </row>
    <row r="20" spans="5:25" x14ac:dyDescent="0.25">
      <c r="E20" t="s">
        <v>113</v>
      </c>
      <c r="F20">
        <v>5.1000000000000004E-3</v>
      </c>
      <c r="G20">
        <v>0.38629999999999998</v>
      </c>
      <c r="H20">
        <v>2.8E-3</v>
      </c>
      <c r="I20">
        <v>3.2399999999999998E-2</v>
      </c>
      <c r="J20">
        <v>0.1153</v>
      </c>
      <c r="K20" s="9">
        <v>0.45760000000000001</v>
      </c>
      <c r="L20">
        <v>5.0000000000000001E-4</v>
      </c>
      <c r="M20">
        <v>0</v>
      </c>
      <c r="N20">
        <v>0</v>
      </c>
      <c r="Q20">
        <v>0.01</v>
      </c>
      <c r="R20">
        <v>3.2399999999999998E-2</v>
      </c>
    </row>
    <row r="21" spans="5:25" x14ac:dyDescent="0.25">
      <c r="E21" t="s">
        <v>114</v>
      </c>
      <c r="F21">
        <v>5.1700000000000003E-2</v>
      </c>
      <c r="G21">
        <v>4.0500000000000001E-2</v>
      </c>
      <c r="H21">
        <v>2.3999999999999998E-3</v>
      </c>
      <c r="I21">
        <v>6.6799999999999998E-2</v>
      </c>
      <c r="J21">
        <v>0.28199999999999997</v>
      </c>
      <c r="K21" s="9">
        <v>0.52370000000000005</v>
      </c>
      <c r="L21">
        <v>3.2800000000000003E-2</v>
      </c>
      <c r="M21">
        <v>0</v>
      </c>
      <c r="N21">
        <v>0</v>
      </c>
      <c r="Q21">
        <v>6.3E-3</v>
      </c>
      <c r="R21">
        <v>6.6799999999999998E-2</v>
      </c>
    </row>
    <row r="22" spans="5:25" x14ac:dyDescent="0.25">
      <c r="E22" t="s">
        <v>73</v>
      </c>
      <c r="F22">
        <v>8.7999999999999995E-2</v>
      </c>
      <c r="G22">
        <v>7.5800000000000006E-2</v>
      </c>
      <c r="H22">
        <v>2.0799999999999999E-2</v>
      </c>
      <c r="I22">
        <v>0.37619999999999998</v>
      </c>
      <c r="J22">
        <v>0.12</v>
      </c>
      <c r="K22" s="9">
        <v>0.19670000000000001</v>
      </c>
      <c r="L22">
        <v>0.1225</v>
      </c>
      <c r="M22">
        <v>0</v>
      </c>
      <c r="N22">
        <v>0</v>
      </c>
      <c r="Q22">
        <v>4.2900000000000001E-2</v>
      </c>
      <c r="R22">
        <v>0.37619999999999998</v>
      </c>
    </row>
    <row r="23" spans="5:25" x14ac:dyDescent="0.25">
      <c r="E23" t="s">
        <v>74</v>
      </c>
      <c r="F23" s="8">
        <v>0.1885</v>
      </c>
      <c r="G23" s="8">
        <v>0.1043</v>
      </c>
      <c r="H23" s="8">
        <v>1.14E-2</v>
      </c>
      <c r="I23" s="8">
        <v>0.29580000000000001</v>
      </c>
      <c r="J23" s="8">
        <v>0.15079999999999999</v>
      </c>
      <c r="K23" s="8">
        <v>0.159</v>
      </c>
      <c r="L23" s="8">
        <v>9.01E-2</v>
      </c>
      <c r="M23" s="8">
        <v>0</v>
      </c>
      <c r="N23">
        <v>0</v>
      </c>
      <c r="Q23">
        <v>9.4200000000000006E-2</v>
      </c>
      <c r="R23" s="8">
        <v>0.29580000000000001</v>
      </c>
    </row>
    <row r="24" spans="5:25" x14ac:dyDescent="0.25">
      <c r="I24" s="9"/>
    </row>
    <row r="25" spans="5:25" ht="15" customHeight="1" x14ac:dyDescent="0.25">
      <c r="E25" t="s">
        <v>111</v>
      </c>
      <c r="F25">
        <f>F16/F5</f>
        <v>0.18600129617627997</v>
      </c>
      <c r="G25">
        <f t="shared" ref="G25:L25" si="0">G16/G5</f>
        <v>3.3590010405827258</v>
      </c>
      <c r="H25">
        <f t="shared" si="0"/>
        <v>5.947368421052631</v>
      </c>
      <c r="I25">
        <f t="shared" si="0"/>
        <v>1.2429906542056075</v>
      </c>
      <c r="J25">
        <f t="shared" si="0"/>
        <v>5.9205020920502083</v>
      </c>
      <c r="K25">
        <f t="shared" si="0"/>
        <v>6.0067415730337075</v>
      </c>
      <c r="L25">
        <f t="shared" si="0"/>
        <v>2.1409921671018277</v>
      </c>
      <c r="P25" s="127" t="s">
        <v>240</v>
      </c>
      <c r="Q25" s="127"/>
      <c r="R25" s="127"/>
      <c r="S25" s="127"/>
      <c r="T25" s="127"/>
      <c r="U25" s="127"/>
      <c r="V25" s="127"/>
      <c r="W25" s="127"/>
      <c r="X25" s="127"/>
      <c r="Y25" s="127"/>
    </row>
    <row r="26" spans="5:25" x14ac:dyDescent="0.25">
      <c r="E26" t="s">
        <v>112</v>
      </c>
      <c r="F26">
        <f t="shared" ref="F26:L26" si="1">F17/F6</f>
        <v>0.5658783783783784</v>
      </c>
      <c r="G26">
        <f t="shared" si="1"/>
        <v>4.4007490636704114</v>
      </c>
      <c r="H26">
        <f t="shared" si="1"/>
        <v>1.5135623869801085</v>
      </c>
      <c r="I26">
        <f t="shared" si="1"/>
        <v>3.016299137104506</v>
      </c>
      <c r="J26">
        <f t="shared" si="1"/>
        <v>2.4947368421052629</v>
      </c>
      <c r="K26">
        <f t="shared" si="1"/>
        <v>6.8611111111111116</v>
      </c>
      <c r="L26">
        <f t="shared" si="1"/>
        <v>0.6221782830779371</v>
      </c>
      <c r="P26" s="127"/>
      <c r="Q26" s="127"/>
      <c r="R26" s="127"/>
      <c r="S26" s="127"/>
      <c r="T26" s="127"/>
      <c r="U26" s="127"/>
      <c r="V26" s="127"/>
      <c r="W26" s="127"/>
      <c r="X26" s="127"/>
      <c r="Y26" s="127"/>
    </row>
    <row r="27" spans="5:25" x14ac:dyDescent="0.25">
      <c r="E27" t="s">
        <v>115</v>
      </c>
      <c r="F27">
        <f t="shared" ref="F27:L27" si="2">F18/F7</f>
        <v>7.4632790789996031E-2</v>
      </c>
      <c r="G27">
        <f t="shared" si="2"/>
        <v>1.9628099173553717</v>
      </c>
      <c r="H27">
        <f t="shared" si="2"/>
        <v>1.0054644808743169</v>
      </c>
      <c r="I27">
        <f t="shared" si="2"/>
        <v>2.5004935834155972</v>
      </c>
      <c r="J27">
        <f t="shared" si="2"/>
        <v>3.8577586206896552</v>
      </c>
      <c r="K27">
        <f t="shared" si="2"/>
        <v>4.0633245382585752</v>
      </c>
      <c r="L27">
        <f t="shared" si="2"/>
        <v>1.2535714285714286</v>
      </c>
    </row>
    <row r="28" spans="5:25" x14ac:dyDescent="0.25">
      <c r="E28" t="s">
        <v>90</v>
      </c>
      <c r="F28">
        <f t="shared" ref="F28:L28" si="3">F19/F8</f>
        <v>0.15417298937784521</v>
      </c>
      <c r="G28">
        <f t="shared" si="3"/>
        <v>1.2829670329670328</v>
      </c>
      <c r="H28">
        <f t="shared" si="3"/>
        <v>5.2500000000000009</v>
      </c>
      <c r="I28">
        <f t="shared" si="3"/>
        <v>1.8888888888888888</v>
      </c>
      <c r="J28">
        <f t="shared" si="3"/>
        <v>6.8129770992366403</v>
      </c>
      <c r="K28">
        <f t="shared" si="3"/>
        <v>11.618138424821003</v>
      </c>
      <c r="L28">
        <f t="shared" si="3"/>
        <v>1.7084745762711866</v>
      </c>
    </row>
    <row r="29" spans="5:25" x14ac:dyDescent="0.25">
      <c r="E29" t="s">
        <v>113</v>
      </c>
      <c r="F29">
        <f t="shared" ref="F29:L29" si="4">F20/F9</f>
        <v>9.9804305283757347E-2</v>
      </c>
      <c r="G29">
        <f t="shared" si="4"/>
        <v>0.74274178042684091</v>
      </c>
      <c r="H29">
        <f t="shared" si="4"/>
        <v>0.75675675675675669</v>
      </c>
      <c r="I29">
        <f t="shared" si="4"/>
        <v>3.2399999999999998</v>
      </c>
      <c r="J29">
        <f t="shared" si="4"/>
        <v>0.62663043478260871</v>
      </c>
      <c r="K29">
        <f t="shared" si="4"/>
        <v>2.7401197604790419</v>
      </c>
      <c r="L29">
        <f t="shared" si="4"/>
        <v>0.16666666666666666</v>
      </c>
    </row>
    <row r="30" spans="5:25" x14ac:dyDescent="0.25">
      <c r="E30" t="s">
        <v>114</v>
      </c>
      <c r="F30">
        <f t="shared" ref="F30:L30" si="5">F21/F10</f>
        <v>0.4093428345209818</v>
      </c>
      <c r="G30">
        <f t="shared" si="5"/>
        <v>0.17419354838709677</v>
      </c>
      <c r="H30">
        <f t="shared" si="5"/>
        <v>8</v>
      </c>
      <c r="I30">
        <f t="shared" si="5"/>
        <v>10.603174603174603</v>
      </c>
      <c r="J30">
        <f t="shared" si="5"/>
        <v>3.0921052631578942</v>
      </c>
      <c r="K30">
        <f t="shared" si="5"/>
        <v>5.1494591937069822</v>
      </c>
      <c r="L30">
        <f t="shared" si="5"/>
        <v>2.2162162162162162</v>
      </c>
    </row>
    <row r="31" spans="5:25" x14ac:dyDescent="0.25">
      <c r="E31" t="s">
        <v>73</v>
      </c>
      <c r="F31">
        <f t="shared" ref="F31:L31" si="6">F22/F11</f>
        <v>0.86699507389162556</v>
      </c>
      <c r="G31">
        <f t="shared" si="6"/>
        <v>0.3253218884120172</v>
      </c>
      <c r="H31">
        <f t="shared" si="6"/>
        <v>10.399999999999999</v>
      </c>
      <c r="I31">
        <f t="shared" si="6"/>
        <v>8.7692307692307683</v>
      </c>
      <c r="J31">
        <f t="shared" si="6"/>
        <v>6.666666666666667</v>
      </c>
      <c r="K31">
        <f t="shared" si="6"/>
        <v>6.0337423312883445</v>
      </c>
      <c r="L31">
        <f t="shared" si="6"/>
        <v>4.4064748201438855</v>
      </c>
    </row>
    <row r="32" spans="5:25" x14ac:dyDescent="0.25">
      <c r="E32" t="s">
        <v>74</v>
      </c>
      <c r="F32">
        <f t="shared" ref="F32:L32" si="7">F23/F12</f>
        <v>0.85798816568047331</v>
      </c>
      <c r="G32">
        <f t="shared" si="7"/>
        <v>1.4171195652173914</v>
      </c>
      <c r="H32">
        <f t="shared" si="7"/>
        <v>10.363636363636363</v>
      </c>
      <c r="I32">
        <f t="shared" si="7"/>
        <v>3.1401273885350318</v>
      </c>
      <c r="J32">
        <f t="shared" si="7"/>
        <v>2.7568555758683728</v>
      </c>
      <c r="K32">
        <f t="shared" si="7"/>
        <v>1.8006795016987542</v>
      </c>
      <c r="L32">
        <f t="shared" si="7"/>
        <v>1.6841121495327103</v>
      </c>
    </row>
    <row r="33" spans="9:12" x14ac:dyDescent="0.25">
      <c r="L33" s="9"/>
    </row>
    <row r="34" spans="9:12" x14ac:dyDescent="0.25">
      <c r="I34" s="9"/>
    </row>
    <row r="35" spans="9:12" x14ac:dyDescent="0.25">
      <c r="K35" s="9"/>
    </row>
    <row r="36" spans="9:12" x14ac:dyDescent="0.25">
      <c r="J36" s="9"/>
    </row>
    <row r="37" spans="9:12" x14ac:dyDescent="0.25">
      <c r="K37" s="9"/>
    </row>
    <row r="38" spans="9:12" x14ac:dyDescent="0.25">
      <c r="K38" s="9"/>
    </row>
    <row r="49" spans="16:25" x14ac:dyDescent="0.25">
      <c r="P49" s="118" t="s">
        <v>243</v>
      </c>
      <c r="Q49" s="118"/>
      <c r="R49" s="118"/>
      <c r="S49" s="118"/>
      <c r="T49" s="118"/>
      <c r="U49" s="118"/>
      <c r="V49" s="118"/>
      <c r="W49" s="118"/>
      <c r="X49" s="118"/>
      <c r="Y49" s="118"/>
    </row>
    <row r="50" spans="16:25" ht="35.25" customHeight="1" x14ac:dyDescent="0.25">
      <c r="P50" s="118"/>
      <c r="Q50" s="118"/>
      <c r="R50" s="118"/>
      <c r="S50" s="118"/>
      <c r="T50" s="118"/>
      <c r="U50" s="118"/>
      <c r="V50" s="118"/>
      <c r="W50" s="118"/>
      <c r="X50" s="118"/>
      <c r="Y50" s="118"/>
    </row>
    <row r="71" ht="36.75" customHeight="1" x14ac:dyDescent="0.25"/>
    <row r="90" spans="16:16" x14ac:dyDescent="0.25">
      <c r="P90" s="13" t="s">
        <v>125</v>
      </c>
    </row>
    <row r="91" spans="16:16" x14ac:dyDescent="0.25">
      <c r="P91" s="13" t="s">
        <v>126</v>
      </c>
    </row>
  </sheetData>
  <mergeCells count="2">
    <mergeCell ref="P49:Y50"/>
    <mergeCell ref="P25:Y26"/>
  </mergeCells>
  <pageMargins left="0.7" right="0.7" top="0.75" bottom="0.75" header="0.3" footer="0.3"/>
  <pageSetup orientation="portrait"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workbookViewId="0">
      <selection activeCell="B2" sqref="B2:B90"/>
    </sheetView>
  </sheetViews>
  <sheetFormatPr defaultRowHeight="15" x14ac:dyDescent="0.25"/>
  <sheetData>
    <row r="1" spans="1:3" x14ac:dyDescent="0.25">
      <c r="B1" t="s">
        <v>183</v>
      </c>
      <c r="C1" t="s">
        <v>69</v>
      </c>
    </row>
    <row r="2" spans="1:3" x14ac:dyDescent="0.25">
      <c r="A2">
        <v>1983</v>
      </c>
      <c r="B2">
        <v>0.55349999999999999</v>
      </c>
      <c r="C2">
        <v>2.2305999999999999</v>
      </c>
    </row>
    <row r="3" spans="1:3" x14ac:dyDescent="0.25">
      <c r="A3">
        <v>1983.25</v>
      </c>
      <c r="B3">
        <v>0.36649999999999999</v>
      </c>
      <c r="C3">
        <v>2.3589000000000002</v>
      </c>
    </row>
    <row r="4" spans="1:3" x14ac:dyDescent="0.25">
      <c r="A4">
        <v>1983.5</v>
      </c>
      <c r="B4">
        <v>0.2273</v>
      </c>
      <c r="C4">
        <v>1.4556</v>
      </c>
    </row>
    <row r="5" spans="1:3" x14ac:dyDescent="0.25">
      <c r="A5">
        <v>1983.75</v>
      </c>
      <c r="B5">
        <v>0.77339999999999998</v>
      </c>
      <c r="C5">
        <v>2.6650999999999998</v>
      </c>
    </row>
    <row r="6" spans="1:3" x14ac:dyDescent="0.25">
      <c r="A6">
        <v>1984</v>
      </c>
      <c r="B6">
        <v>0.58589999999999998</v>
      </c>
      <c r="C6">
        <v>2.5364</v>
      </c>
    </row>
    <row r="7" spans="1:3" x14ac:dyDescent="0.25">
      <c r="A7">
        <v>1984.25</v>
      </c>
      <c r="B7">
        <v>0.3921</v>
      </c>
      <c r="C7">
        <v>2.2827000000000002</v>
      </c>
    </row>
    <row r="8" spans="1:3" x14ac:dyDescent="0.25">
      <c r="A8">
        <v>1984.5</v>
      </c>
      <c r="B8">
        <v>0.54690000000000005</v>
      </c>
      <c r="C8">
        <v>2.7864</v>
      </c>
    </row>
    <row r="9" spans="1:3" x14ac:dyDescent="0.25">
      <c r="A9">
        <v>1984.75</v>
      </c>
      <c r="B9">
        <v>0.152</v>
      </c>
      <c r="C9">
        <v>2.9297</v>
      </c>
    </row>
    <row r="10" spans="1:3" x14ac:dyDescent="0.25">
      <c r="A10">
        <v>1985</v>
      </c>
      <c r="B10">
        <v>0.1169</v>
      </c>
      <c r="C10">
        <v>3.2414000000000001</v>
      </c>
    </row>
    <row r="11" spans="1:3" x14ac:dyDescent="0.25">
      <c r="A11">
        <v>1985.25</v>
      </c>
      <c r="B11">
        <v>0.1666</v>
      </c>
      <c r="C11">
        <v>3.5764999999999998</v>
      </c>
    </row>
    <row r="12" spans="1:3" x14ac:dyDescent="0.25">
      <c r="A12">
        <v>1985.5</v>
      </c>
      <c r="B12">
        <v>0.35799999999999998</v>
      </c>
      <c r="C12">
        <v>2.8452000000000002</v>
      </c>
    </row>
    <row r="13" spans="1:3" x14ac:dyDescent="0.25">
      <c r="A13">
        <v>1985.75</v>
      </c>
      <c r="B13">
        <v>0.45050000000000001</v>
      </c>
      <c r="C13">
        <v>3.0876000000000001</v>
      </c>
    </row>
    <row r="14" spans="1:3" x14ac:dyDescent="0.25">
      <c r="A14">
        <v>1986</v>
      </c>
      <c r="B14">
        <v>0.77539999999999998</v>
      </c>
      <c r="C14">
        <v>2.0619999999999998</v>
      </c>
    </row>
    <row r="15" spans="1:3" x14ac:dyDescent="0.25">
      <c r="A15">
        <v>1986.25</v>
      </c>
      <c r="B15">
        <v>0.40089999999999998</v>
      </c>
      <c r="C15">
        <v>1.2581</v>
      </c>
    </row>
    <row r="16" spans="1:3" x14ac:dyDescent="0.25">
      <c r="A16">
        <v>1986.5</v>
      </c>
      <c r="B16">
        <v>0.17180000000000001</v>
      </c>
      <c r="C16">
        <v>1.8641000000000001</v>
      </c>
    </row>
    <row r="17" spans="1:3" x14ac:dyDescent="0.25">
      <c r="A17">
        <v>1986.75</v>
      </c>
      <c r="B17">
        <v>6.0900000000000003E-2</v>
      </c>
      <c r="C17">
        <v>2.5411000000000001</v>
      </c>
    </row>
    <row r="18" spans="1:3" x14ac:dyDescent="0.25">
      <c r="A18">
        <v>1987</v>
      </c>
      <c r="B18">
        <v>0.32429999999999998</v>
      </c>
      <c r="C18">
        <v>1.8548</v>
      </c>
    </row>
    <row r="19" spans="1:3" x14ac:dyDescent="0.25">
      <c r="A19">
        <v>1987.25</v>
      </c>
      <c r="B19">
        <v>0.36320000000000002</v>
      </c>
      <c r="C19">
        <v>2.1114999999999999</v>
      </c>
    </row>
    <row r="20" spans="1:3" x14ac:dyDescent="0.25">
      <c r="A20">
        <v>1987.5</v>
      </c>
      <c r="B20">
        <v>0.1071</v>
      </c>
      <c r="C20">
        <v>2.2934000000000001</v>
      </c>
    </row>
    <row r="21" spans="1:3" x14ac:dyDescent="0.25">
      <c r="A21">
        <v>1987.75</v>
      </c>
      <c r="B21">
        <v>0.255</v>
      </c>
      <c r="C21">
        <v>4.2854999999999999</v>
      </c>
    </row>
    <row r="22" spans="1:3" x14ac:dyDescent="0.25">
      <c r="A22">
        <v>1988</v>
      </c>
      <c r="B22">
        <v>0.87949999999999995</v>
      </c>
      <c r="C22">
        <v>3.1987999999999999</v>
      </c>
    </row>
    <row r="23" spans="1:3" x14ac:dyDescent="0.25">
      <c r="A23">
        <v>1988.25</v>
      </c>
      <c r="B23">
        <v>0.8004</v>
      </c>
      <c r="C23">
        <v>2.6638999999999999</v>
      </c>
    </row>
    <row r="24" spans="1:3" x14ac:dyDescent="0.25">
      <c r="A24">
        <v>1988.5</v>
      </c>
      <c r="B24">
        <v>0.65769999999999995</v>
      </c>
      <c r="C24">
        <v>1.7768999999999999</v>
      </c>
    </row>
    <row r="25" spans="1:3" x14ac:dyDescent="0.25">
      <c r="A25">
        <v>1988.75</v>
      </c>
      <c r="B25">
        <v>0.46050000000000002</v>
      </c>
      <c r="C25">
        <v>1.3513999999999999</v>
      </c>
    </row>
    <row r="26" spans="1:3" x14ac:dyDescent="0.25">
      <c r="A26">
        <v>1989</v>
      </c>
      <c r="B26">
        <v>0.58630000000000004</v>
      </c>
      <c r="C26">
        <v>0.41639999999999999</v>
      </c>
    </row>
    <row r="27" spans="1:3" x14ac:dyDescent="0.25">
      <c r="A27">
        <v>1989.25</v>
      </c>
      <c r="B27">
        <v>0.22800000000000001</v>
      </c>
      <c r="C27">
        <v>0.46689999999999998</v>
      </c>
    </row>
    <row r="28" spans="1:3" x14ac:dyDescent="0.25">
      <c r="A28">
        <v>1989.5</v>
      </c>
      <c r="B28">
        <v>0.155</v>
      </c>
      <c r="C28">
        <v>0.10929999999999999</v>
      </c>
    </row>
    <row r="29" spans="1:3" x14ac:dyDescent="0.25">
      <c r="A29">
        <v>1989.75</v>
      </c>
      <c r="B29">
        <v>0.43840000000000001</v>
      </c>
      <c r="C29">
        <v>0.30330000000000001</v>
      </c>
    </row>
    <row r="30" spans="1:3" x14ac:dyDescent="0.25">
      <c r="A30">
        <v>1990</v>
      </c>
      <c r="B30">
        <v>0.53990000000000005</v>
      </c>
      <c r="C30">
        <v>-5.3E-3</v>
      </c>
    </row>
    <row r="31" spans="1:3" x14ac:dyDescent="0.25">
      <c r="A31">
        <v>1990.25</v>
      </c>
      <c r="B31">
        <v>0.2666</v>
      </c>
      <c r="C31">
        <v>0.60099999999999998</v>
      </c>
    </row>
    <row r="32" spans="1:3" x14ac:dyDescent="0.25">
      <c r="A32">
        <v>1990.5</v>
      </c>
      <c r="B32">
        <v>0.21959999999999999</v>
      </c>
      <c r="C32">
        <v>0.72729999999999995</v>
      </c>
    </row>
    <row r="33" spans="1:3" x14ac:dyDescent="0.25">
      <c r="A33">
        <v>1990.75</v>
      </c>
      <c r="B33">
        <v>0.46739999999999998</v>
      </c>
      <c r="C33">
        <v>1.4853000000000001</v>
      </c>
    </row>
    <row r="34" spans="1:3" x14ac:dyDescent="0.25">
      <c r="A34">
        <v>1991</v>
      </c>
      <c r="B34">
        <v>0.77710000000000001</v>
      </c>
      <c r="C34">
        <v>1.9043000000000001</v>
      </c>
    </row>
    <row r="35" spans="1:3" x14ac:dyDescent="0.25">
      <c r="A35">
        <v>1991.25</v>
      </c>
      <c r="B35">
        <v>0.84499999999999997</v>
      </c>
      <c r="C35">
        <v>2.5680999999999998</v>
      </c>
    </row>
    <row r="36" spans="1:3" x14ac:dyDescent="0.25">
      <c r="A36">
        <v>1991.5</v>
      </c>
      <c r="B36">
        <v>0.98709999999999998</v>
      </c>
      <c r="C36">
        <v>2.7551999999999999</v>
      </c>
    </row>
    <row r="37" spans="1:3" x14ac:dyDescent="0.25">
      <c r="A37">
        <v>1991.75</v>
      </c>
      <c r="B37">
        <v>0.96030000000000004</v>
      </c>
      <c r="C37">
        <v>2.7806000000000002</v>
      </c>
    </row>
    <row r="38" spans="1:3" x14ac:dyDescent="0.25">
      <c r="A38">
        <v>1992</v>
      </c>
      <c r="B38">
        <v>1.0405</v>
      </c>
      <c r="C38">
        <v>3.2231999999999998</v>
      </c>
    </row>
    <row r="39" spans="1:3" x14ac:dyDescent="0.25">
      <c r="A39">
        <v>1992.25</v>
      </c>
      <c r="B39">
        <v>1.0658000000000001</v>
      </c>
      <c r="C39">
        <v>3.9184000000000001</v>
      </c>
    </row>
    <row r="40" spans="1:3" x14ac:dyDescent="0.25">
      <c r="A40">
        <v>1992.5</v>
      </c>
      <c r="B40">
        <v>1.0621</v>
      </c>
      <c r="C40">
        <v>4.3227000000000002</v>
      </c>
    </row>
    <row r="41" spans="1:3" x14ac:dyDescent="0.25">
      <c r="A41">
        <v>1992.75</v>
      </c>
      <c r="B41">
        <v>1.4224000000000001</v>
      </c>
      <c r="C41">
        <v>3.8843999999999999</v>
      </c>
    </row>
    <row r="42" spans="1:3" x14ac:dyDescent="0.25">
      <c r="A42">
        <v>1993</v>
      </c>
      <c r="B42">
        <v>1.2367999999999999</v>
      </c>
      <c r="C42">
        <v>4.1536999999999997</v>
      </c>
    </row>
    <row r="43" spans="1:3" x14ac:dyDescent="0.25">
      <c r="A43">
        <v>1993.25</v>
      </c>
      <c r="B43">
        <v>1.2161</v>
      </c>
      <c r="C43">
        <v>3.6019000000000001</v>
      </c>
    </row>
    <row r="44" spans="1:3" x14ac:dyDescent="0.25">
      <c r="A44">
        <v>1993.5</v>
      </c>
      <c r="B44">
        <v>1.2573000000000001</v>
      </c>
      <c r="C44">
        <v>3.0354999999999999</v>
      </c>
    </row>
    <row r="45" spans="1:3" x14ac:dyDescent="0.25">
      <c r="A45">
        <v>1993.75</v>
      </c>
      <c r="B45">
        <v>1.0546</v>
      </c>
      <c r="C45">
        <v>2.5476999999999999</v>
      </c>
    </row>
    <row r="46" spans="1:3" x14ac:dyDescent="0.25">
      <c r="A46">
        <v>1994</v>
      </c>
      <c r="B46">
        <v>0.8629</v>
      </c>
      <c r="C46">
        <v>3.0712000000000002</v>
      </c>
    </row>
    <row r="47" spans="1:3" x14ac:dyDescent="0.25">
      <c r="A47">
        <v>1994.25</v>
      </c>
      <c r="B47">
        <v>0.96560000000000001</v>
      </c>
      <c r="C47">
        <v>3.0466000000000002</v>
      </c>
    </row>
    <row r="48" spans="1:3" x14ac:dyDescent="0.25">
      <c r="A48">
        <v>1994.5</v>
      </c>
      <c r="B48">
        <v>0.65049999999999997</v>
      </c>
      <c r="C48">
        <v>3.1533000000000002</v>
      </c>
    </row>
    <row r="49" spans="1:3" x14ac:dyDescent="0.25">
      <c r="A49">
        <v>1994.75</v>
      </c>
      <c r="B49">
        <v>0.75329999999999997</v>
      </c>
      <c r="C49">
        <v>2.5750999999999999</v>
      </c>
    </row>
    <row r="50" spans="1:3" x14ac:dyDescent="0.25">
      <c r="A50">
        <v>1995</v>
      </c>
      <c r="B50">
        <v>0.63500000000000001</v>
      </c>
      <c r="C50">
        <v>1.8655999999999999</v>
      </c>
    </row>
    <row r="51" spans="1:3" x14ac:dyDescent="0.25">
      <c r="A51">
        <v>1995.25</v>
      </c>
      <c r="B51">
        <v>0.40339999999999998</v>
      </c>
      <c r="C51">
        <v>1.4693000000000001</v>
      </c>
    </row>
    <row r="52" spans="1:3" x14ac:dyDescent="0.25">
      <c r="A52">
        <v>1995.5</v>
      </c>
      <c r="B52">
        <v>0.52490000000000003</v>
      </c>
      <c r="C52">
        <v>0.78859999999999997</v>
      </c>
    </row>
    <row r="53" spans="1:3" x14ac:dyDescent="0.25">
      <c r="A53">
        <v>1995.75</v>
      </c>
      <c r="B53">
        <v>0.52769999999999995</v>
      </c>
      <c r="C53">
        <v>0.82669999999999999</v>
      </c>
    </row>
    <row r="54" spans="1:3" x14ac:dyDescent="0.25">
      <c r="A54">
        <v>1996</v>
      </c>
      <c r="B54">
        <v>0.64019999999999999</v>
      </c>
      <c r="C54">
        <v>0.6845</v>
      </c>
    </row>
    <row r="55" spans="1:3" x14ac:dyDescent="0.25">
      <c r="A55">
        <v>1996.25</v>
      </c>
      <c r="B55">
        <v>0.5917</v>
      </c>
      <c r="C55">
        <v>1.3467</v>
      </c>
    </row>
    <row r="56" spans="1:3" x14ac:dyDescent="0.25">
      <c r="A56">
        <v>1996.5</v>
      </c>
      <c r="B56">
        <v>0.56289999999999996</v>
      </c>
      <c r="C56">
        <v>1.4553</v>
      </c>
    </row>
    <row r="57" spans="1:3" x14ac:dyDescent="0.25">
      <c r="A57">
        <v>1996.75</v>
      </c>
      <c r="B57">
        <v>0.48349999999999999</v>
      </c>
      <c r="C57">
        <v>1.5804</v>
      </c>
    </row>
    <row r="58" spans="1:3" x14ac:dyDescent="0.25">
      <c r="A58">
        <v>1997</v>
      </c>
      <c r="B58">
        <v>0.68600000000000005</v>
      </c>
      <c r="C58">
        <v>1.3151999999999999</v>
      </c>
    </row>
    <row r="59" spans="1:3" x14ac:dyDescent="0.25">
      <c r="A59">
        <v>1997.25</v>
      </c>
      <c r="B59">
        <v>0.62790000000000001</v>
      </c>
      <c r="C59">
        <v>1.6737</v>
      </c>
    </row>
    <row r="60" spans="1:3" x14ac:dyDescent="0.25">
      <c r="A60">
        <v>1997.5</v>
      </c>
      <c r="B60">
        <v>0.75970000000000004</v>
      </c>
      <c r="C60">
        <v>1.3085</v>
      </c>
    </row>
    <row r="61" spans="1:3" x14ac:dyDescent="0.25">
      <c r="A61">
        <v>1997.75</v>
      </c>
      <c r="B61">
        <v>0.84799999999999998</v>
      </c>
      <c r="C61">
        <v>0.97299999999999998</v>
      </c>
    </row>
    <row r="62" spans="1:3" x14ac:dyDescent="0.25">
      <c r="A62">
        <v>1998</v>
      </c>
      <c r="B62">
        <v>0.74509999999999998</v>
      </c>
      <c r="C62">
        <v>0.62970000000000004</v>
      </c>
    </row>
    <row r="63" spans="1:3" x14ac:dyDescent="0.25">
      <c r="A63">
        <v>1998.25</v>
      </c>
      <c r="B63">
        <v>0.74690000000000001</v>
      </c>
      <c r="C63">
        <v>0.76970000000000005</v>
      </c>
    </row>
    <row r="64" spans="1:3" x14ac:dyDescent="0.25">
      <c r="A64">
        <v>1998.5</v>
      </c>
      <c r="B64">
        <v>0.68610000000000004</v>
      </c>
      <c r="C64">
        <v>0.50260000000000005</v>
      </c>
    </row>
    <row r="65" spans="1:3" x14ac:dyDescent="0.25">
      <c r="A65">
        <v>1998.75</v>
      </c>
      <c r="B65">
        <v>0.59279999999999999</v>
      </c>
      <c r="C65">
        <v>0.29299999999999998</v>
      </c>
    </row>
    <row r="66" spans="1:3" x14ac:dyDescent="0.25">
      <c r="A66">
        <v>1999</v>
      </c>
      <c r="B66">
        <v>0.81040000000000001</v>
      </c>
      <c r="C66">
        <v>0.56640000000000001</v>
      </c>
    </row>
    <row r="67" spans="1:3" x14ac:dyDescent="0.25">
      <c r="A67">
        <v>1999.25</v>
      </c>
      <c r="B67">
        <v>0.90820000000000001</v>
      </c>
      <c r="C67">
        <v>1.1331</v>
      </c>
    </row>
    <row r="68" spans="1:3" x14ac:dyDescent="0.25">
      <c r="A68">
        <v>1999.5</v>
      </c>
      <c r="B68">
        <v>1.0009999999999999</v>
      </c>
      <c r="C68">
        <v>1.4256</v>
      </c>
    </row>
    <row r="69" spans="1:3" x14ac:dyDescent="0.25">
      <c r="A69">
        <v>1999.75</v>
      </c>
      <c r="B69">
        <v>0.99260000000000004</v>
      </c>
      <c r="C69">
        <v>1.3431</v>
      </c>
    </row>
    <row r="70" spans="1:3" x14ac:dyDescent="0.25">
      <c r="A70">
        <v>2000</v>
      </c>
      <c r="B70">
        <v>1.0758000000000001</v>
      </c>
      <c r="C70">
        <v>1.0669</v>
      </c>
    </row>
    <row r="71" spans="1:3" x14ac:dyDescent="0.25">
      <c r="A71">
        <v>2000.2499999999998</v>
      </c>
      <c r="B71">
        <v>0.93020000000000003</v>
      </c>
      <c r="C71">
        <v>0.39369999999999999</v>
      </c>
    </row>
    <row r="72" spans="1:3" x14ac:dyDescent="0.25">
      <c r="A72">
        <v>2000.5000000000002</v>
      </c>
      <c r="B72">
        <v>0.58950000000000002</v>
      </c>
      <c r="C72">
        <v>4.7000000000000002E-3</v>
      </c>
    </row>
    <row r="73" spans="1:3" x14ac:dyDescent="0.25">
      <c r="A73">
        <v>2000.75</v>
      </c>
      <c r="B73">
        <v>0.628</v>
      </c>
      <c r="C73">
        <v>-0.29899999999999999</v>
      </c>
    </row>
    <row r="74" spans="1:3" x14ac:dyDescent="0.25">
      <c r="A74">
        <v>2001</v>
      </c>
      <c r="B74">
        <v>0.72499999999999998</v>
      </c>
      <c r="C74">
        <v>0.38479999999999998</v>
      </c>
    </row>
    <row r="75" spans="1:3" x14ac:dyDescent="0.25">
      <c r="A75">
        <v>2001.2500000000002</v>
      </c>
      <c r="B75">
        <v>1.0232000000000001</v>
      </c>
      <c r="C75">
        <v>1.4063000000000001</v>
      </c>
    </row>
    <row r="76" spans="1:3" x14ac:dyDescent="0.25">
      <c r="A76">
        <v>2001.5</v>
      </c>
      <c r="B76">
        <v>1.2215</v>
      </c>
      <c r="C76">
        <v>2.1720000000000002</v>
      </c>
    </row>
    <row r="77" spans="1:3" x14ac:dyDescent="0.25">
      <c r="A77">
        <v>2001.75</v>
      </c>
      <c r="B77">
        <v>1.5333000000000001</v>
      </c>
      <c r="C77">
        <v>2.9681999999999999</v>
      </c>
    </row>
    <row r="78" spans="1:3" x14ac:dyDescent="0.25">
      <c r="A78">
        <v>2001.9999999999998</v>
      </c>
      <c r="B78">
        <v>1.9136</v>
      </c>
      <c r="C78">
        <v>3.7526000000000002</v>
      </c>
    </row>
    <row r="79" spans="1:3" x14ac:dyDescent="0.25">
      <c r="A79">
        <v>2002.25</v>
      </c>
      <c r="B79">
        <v>1.7739</v>
      </c>
      <c r="C79">
        <v>4.0754000000000001</v>
      </c>
    </row>
    <row r="80" spans="1:3" x14ac:dyDescent="0.25">
      <c r="A80">
        <v>2002.5</v>
      </c>
      <c r="B80">
        <v>1.7318</v>
      </c>
      <c r="C80">
        <v>3.5339999999999998</v>
      </c>
    </row>
    <row r="81" spans="1:3" x14ac:dyDescent="0.25">
      <c r="A81">
        <v>2002.7499999999998</v>
      </c>
      <c r="B81">
        <v>1.8663000000000001</v>
      </c>
      <c r="C81">
        <v>2.7667000000000002</v>
      </c>
    </row>
    <row r="82" spans="1:3" x14ac:dyDescent="0.25">
      <c r="A82">
        <v>2003</v>
      </c>
      <c r="B82">
        <v>1.74</v>
      </c>
      <c r="C82">
        <v>3.0807000000000002</v>
      </c>
    </row>
    <row r="83" spans="1:3" x14ac:dyDescent="0.25">
      <c r="A83">
        <v>2003.25</v>
      </c>
      <c r="B83">
        <v>1.7403999999999999</v>
      </c>
      <c r="C83">
        <v>3.1080999999999999</v>
      </c>
    </row>
    <row r="84" spans="1:3" x14ac:dyDescent="0.25">
      <c r="A84">
        <v>2003.4999999999998</v>
      </c>
      <c r="B84">
        <v>1.8028999999999999</v>
      </c>
      <c r="C84">
        <v>2.9239000000000002</v>
      </c>
    </row>
    <row r="85" spans="1:3" x14ac:dyDescent="0.25">
      <c r="A85">
        <v>2003.7500000000002</v>
      </c>
      <c r="B85">
        <v>1.4659</v>
      </c>
      <c r="C85">
        <v>3.3489</v>
      </c>
    </row>
    <row r="86" spans="1:3" x14ac:dyDescent="0.25">
      <c r="A86">
        <v>2004</v>
      </c>
      <c r="B86">
        <v>1.472</v>
      </c>
      <c r="C86">
        <v>3.6463999999999999</v>
      </c>
    </row>
    <row r="87" spans="1:3" x14ac:dyDescent="0.25">
      <c r="A87">
        <v>2004.2499999999998</v>
      </c>
      <c r="B87">
        <v>1.4882</v>
      </c>
      <c r="C87">
        <v>3.2210999999999999</v>
      </c>
    </row>
    <row r="88" spans="1:3" x14ac:dyDescent="0.25">
      <c r="A88">
        <v>2004.5000000000002</v>
      </c>
      <c r="B88">
        <v>1.1394</v>
      </c>
      <c r="C88">
        <v>3.4083000000000001</v>
      </c>
    </row>
    <row r="89" spans="1:3" x14ac:dyDescent="0.25">
      <c r="A89">
        <v>2004.75</v>
      </c>
      <c r="B89">
        <v>1.2043999999999999</v>
      </c>
      <c r="C89">
        <v>2.5428000000000002</v>
      </c>
    </row>
    <row r="90" spans="1:3" x14ac:dyDescent="0.25">
      <c r="B90">
        <v>1.0960000000000001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4:Y91"/>
  <sheetViews>
    <sheetView topLeftCell="E4" workbookViewId="0">
      <selection activeCell="F16" sqref="F16"/>
    </sheetView>
  </sheetViews>
  <sheetFormatPr defaultRowHeight="15" x14ac:dyDescent="0.25"/>
  <cols>
    <col min="5" max="5" width="22.5703125" bestFit="1" customWidth="1"/>
    <col min="6" max="6" width="10" customWidth="1"/>
    <col min="7" max="7" width="10.7109375" customWidth="1"/>
    <col min="8" max="8" width="13.140625" customWidth="1"/>
    <col min="9" max="9" width="11" customWidth="1"/>
    <col min="12" max="12" width="11.42578125" customWidth="1"/>
  </cols>
  <sheetData>
    <row r="4" spans="3:24" ht="45" x14ac:dyDescent="0.25">
      <c r="E4" t="s">
        <v>229</v>
      </c>
      <c r="F4" s="8" t="s">
        <v>81</v>
      </c>
      <c r="G4" s="8" t="s">
        <v>82</v>
      </c>
      <c r="H4" s="8" t="s">
        <v>104</v>
      </c>
      <c r="I4" s="8" t="s">
        <v>83</v>
      </c>
      <c r="J4" s="8" t="s">
        <v>76</v>
      </c>
      <c r="K4" s="8" t="s">
        <v>77</v>
      </c>
      <c r="L4" s="8" t="s">
        <v>214</v>
      </c>
      <c r="M4" s="8" t="s">
        <v>80</v>
      </c>
      <c r="N4" s="8" t="s">
        <v>79</v>
      </c>
    </row>
    <row r="5" spans="3:24" x14ac:dyDescent="0.25">
      <c r="E5" t="s">
        <v>111</v>
      </c>
      <c r="F5">
        <v>0.1071</v>
      </c>
      <c r="G5">
        <v>0.39750000000000002</v>
      </c>
      <c r="H5">
        <v>1.6000000000000001E-3</v>
      </c>
      <c r="I5">
        <v>1.4999999999999999E-2</v>
      </c>
      <c r="J5">
        <v>1.83E-2</v>
      </c>
      <c r="K5">
        <v>1.6400000000000001E-2</v>
      </c>
      <c r="L5">
        <v>0.17610000000000001</v>
      </c>
      <c r="M5">
        <v>0.15709999999999999</v>
      </c>
      <c r="N5">
        <v>0.111</v>
      </c>
      <c r="P5">
        <v>0.1071</v>
      </c>
      <c r="Q5">
        <v>0.39750000000000002</v>
      </c>
      <c r="R5">
        <v>1.6000000000000001E-3</v>
      </c>
      <c r="S5">
        <v>1.4999999999999999E-2</v>
      </c>
      <c r="T5">
        <v>1.83E-2</v>
      </c>
      <c r="U5">
        <v>1.6400000000000001E-2</v>
      </c>
      <c r="V5">
        <v>0.17610000000000001</v>
      </c>
      <c r="W5">
        <v>0.15709999999999999</v>
      </c>
      <c r="X5">
        <v>0.111</v>
      </c>
    </row>
    <row r="6" spans="3:24" x14ac:dyDescent="0.25">
      <c r="E6" t="s">
        <v>112</v>
      </c>
      <c r="F6">
        <v>9.3700000000000006E-2</v>
      </c>
      <c r="G6">
        <v>0.33429999999999999</v>
      </c>
      <c r="H6">
        <v>1.8599999999999998E-2</v>
      </c>
      <c r="I6">
        <v>8.9200000000000002E-2</v>
      </c>
      <c r="J6">
        <v>1.3899999999999999E-2</v>
      </c>
      <c r="K6">
        <v>1.4E-2</v>
      </c>
      <c r="L6">
        <v>0.17649999999999999</v>
      </c>
      <c r="M6">
        <v>0.1353</v>
      </c>
      <c r="N6">
        <v>0.1245</v>
      </c>
      <c r="P6">
        <v>9.3700000000000006E-2</v>
      </c>
      <c r="Q6">
        <v>0.33429999999999999</v>
      </c>
      <c r="R6">
        <v>1.8599999999999998E-2</v>
      </c>
      <c r="S6">
        <v>8.9200000000000002E-2</v>
      </c>
      <c r="T6">
        <v>1.3899999999999999E-2</v>
      </c>
      <c r="U6">
        <v>1.4E-2</v>
      </c>
      <c r="V6">
        <v>0.17649999999999999</v>
      </c>
      <c r="W6">
        <v>0.1353</v>
      </c>
      <c r="X6">
        <v>0.1245</v>
      </c>
    </row>
    <row r="7" spans="3:24" x14ac:dyDescent="0.25">
      <c r="E7" t="s">
        <v>115</v>
      </c>
      <c r="F7">
        <v>1.1900000000000001E-2</v>
      </c>
      <c r="G7">
        <v>4.6800000000000001E-2</v>
      </c>
      <c r="H7">
        <v>1.1000000000000001E-3</v>
      </c>
      <c r="I7">
        <v>0.89580000000000004</v>
      </c>
      <c r="J7">
        <v>4.5999999999999999E-3</v>
      </c>
      <c r="K7">
        <v>2E-3</v>
      </c>
      <c r="L7">
        <v>5.9999999999999995E-4</v>
      </c>
      <c r="M7">
        <v>2.06E-2</v>
      </c>
      <c r="N7">
        <v>1.67E-2</v>
      </c>
      <c r="P7">
        <v>1.1900000000000001E-2</v>
      </c>
      <c r="Q7">
        <v>4.6800000000000001E-2</v>
      </c>
      <c r="R7">
        <v>1.1000000000000001E-3</v>
      </c>
      <c r="S7">
        <v>0.89580000000000004</v>
      </c>
      <c r="T7">
        <v>4.5999999999999999E-3</v>
      </c>
      <c r="U7">
        <v>2E-3</v>
      </c>
      <c r="V7">
        <v>5.9999999999999995E-4</v>
      </c>
      <c r="W7">
        <v>2.06E-2</v>
      </c>
      <c r="X7">
        <v>1.67E-2</v>
      </c>
    </row>
    <row r="8" spans="3:24" x14ac:dyDescent="0.25">
      <c r="E8" t="s">
        <v>90</v>
      </c>
      <c r="F8">
        <v>0.18459999999999999</v>
      </c>
      <c r="G8">
        <v>0.1066</v>
      </c>
      <c r="H8">
        <v>1.6000000000000001E-3</v>
      </c>
      <c r="I8">
        <v>9.7000000000000003E-3</v>
      </c>
      <c r="J8">
        <v>3.6600000000000001E-2</v>
      </c>
      <c r="K8">
        <v>2.9499999999999998E-2</v>
      </c>
      <c r="L8">
        <v>0.15679999999999999</v>
      </c>
      <c r="M8">
        <v>0.30809999999999998</v>
      </c>
      <c r="N8">
        <v>0.16650000000000001</v>
      </c>
      <c r="P8">
        <v>0.18459999999999999</v>
      </c>
      <c r="Q8">
        <v>0.1066</v>
      </c>
      <c r="R8">
        <v>1.6000000000000001E-3</v>
      </c>
      <c r="S8">
        <v>9.7000000000000003E-3</v>
      </c>
      <c r="T8">
        <v>3.6600000000000001E-2</v>
      </c>
      <c r="U8">
        <v>2.9499999999999998E-2</v>
      </c>
      <c r="V8">
        <v>0.15679999999999999</v>
      </c>
      <c r="W8">
        <v>0.30809999999999998</v>
      </c>
      <c r="X8">
        <v>0.16650000000000001</v>
      </c>
    </row>
    <row r="9" spans="3:24" x14ac:dyDescent="0.25">
      <c r="E9" t="s">
        <v>113</v>
      </c>
      <c r="F9">
        <v>8.9999999999999998E-4</v>
      </c>
      <c r="G9">
        <v>0.62370000000000003</v>
      </c>
      <c r="H9">
        <v>2.9999999999999997E-4</v>
      </c>
      <c r="I9">
        <v>2E-3</v>
      </c>
      <c r="J9">
        <v>7.3400000000000007E-2</v>
      </c>
      <c r="K9">
        <v>0.29089999999999999</v>
      </c>
      <c r="L9">
        <v>0</v>
      </c>
      <c r="M9">
        <v>7.4999999999999997E-3</v>
      </c>
      <c r="N9">
        <v>1.1999999999999999E-3</v>
      </c>
      <c r="P9">
        <v>8.9999999999999998E-4</v>
      </c>
      <c r="Q9">
        <v>0.62370000000000003</v>
      </c>
      <c r="R9">
        <v>2.9999999999999997E-4</v>
      </c>
      <c r="S9">
        <v>2E-3</v>
      </c>
      <c r="T9">
        <v>7.3400000000000007E-2</v>
      </c>
      <c r="U9">
        <v>0.29089999999999999</v>
      </c>
      <c r="V9">
        <v>0</v>
      </c>
      <c r="W9">
        <v>7.4999999999999997E-3</v>
      </c>
      <c r="X9">
        <v>1.1999999999999999E-3</v>
      </c>
    </row>
    <row r="10" spans="3:24" x14ac:dyDescent="0.25">
      <c r="E10" t="s">
        <v>114</v>
      </c>
      <c r="F10">
        <v>8.8999999999999999E-3</v>
      </c>
      <c r="G10">
        <v>0.21840000000000001</v>
      </c>
      <c r="H10">
        <v>4.0000000000000002E-4</v>
      </c>
      <c r="I10">
        <v>6.7000000000000002E-3</v>
      </c>
      <c r="J10">
        <v>0.23330000000000001</v>
      </c>
      <c r="K10">
        <v>6.8900000000000003E-2</v>
      </c>
      <c r="L10">
        <v>1E-4</v>
      </c>
      <c r="M10">
        <v>0.45760000000000001</v>
      </c>
      <c r="N10">
        <v>5.7000000000000002E-3</v>
      </c>
      <c r="P10">
        <v>8.8999999999999999E-3</v>
      </c>
      <c r="Q10">
        <v>0.21840000000000001</v>
      </c>
      <c r="R10">
        <v>4.0000000000000002E-4</v>
      </c>
      <c r="S10">
        <v>6.7000000000000002E-3</v>
      </c>
      <c r="T10">
        <v>0.23330000000000001</v>
      </c>
      <c r="U10">
        <v>6.8900000000000003E-2</v>
      </c>
      <c r="V10">
        <v>1E-4</v>
      </c>
      <c r="W10">
        <v>0.45760000000000001</v>
      </c>
      <c r="X10">
        <v>5.7000000000000002E-3</v>
      </c>
    </row>
    <row r="11" spans="3:24" x14ac:dyDescent="0.25">
      <c r="E11" t="s">
        <v>73</v>
      </c>
      <c r="F11">
        <v>4.3700000000000003E-2</v>
      </c>
      <c r="G11">
        <v>0.21079999999999999</v>
      </c>
      <c r="H11">
        <v>8.9999999999999998E-4</v>
      </c>
      <c r="I11">
        <v>1.38E-2</v>
      </c>
      <c r="J11">
        <v>3.1099999999999999E-2</v>
      </c>
      <c r="K11">
        <v>2.5100000000000001E-2</v>
      </c>
      <c r="L11">
        <v>7.0099999999999996E-2</v>
      </c>
      <c r="M11">
        <v>0.50539999999999996</v>
      </c>
      <c r="N11">
        <v>9.9099999999999994E-2</v>
      </c>
      <c r="P11">
        <v>4.3700000000000003E-2</v>
      </c>
      <c r="Q11">
        <v>0.21079999999999999</v>
      </c>
      <c r="R11">
        <v>8.9999999999999998E-4</v>
      </c>
      <c r="S11">
        <v>1.38E-2</v>
      </c>
      <c r="T11">
        <v>3.1099999999999999E-2</v>
      </c>
      <c r="U11">
        <v>2.5100000000000001E-2</v>
      </c>
      <c r="V11">
        <v>7.0099999999999996E-2</v>
      </c>
      <c r="W11">
        <v>0.50539999999999996</v>
      </c>
      <c r="X11">
        <v>9.9099999999999994E-2</v>
      </c>
    </row>
    <row r="12" spans="3:24" x14ac:dyDescent="0.25">
      <c r="E12" t="s">
        <v>74</v>
      </c>
      <c r="F12">
        <v>0.15590000000000001</v>
      </c>
      <c r="G12">
        <v>0.1032</v>
      </c>
      <c r="H12">
        <v>1E-3</v>
      </c>
      <c r="I12">
        <v>2.8799999999999999E-2</v>
      </c>
      <c r="J12">
        <v>5.4199999999999998E-2</v>
      </c>
      <c r="K12">
        <v>3.0300000000000001E-2</v>
      </c>
      <c r="L12">
        <v>0.1162</v>
      </c>
      <c r="M12">
        <v>0.23419999999999999</v>
      </c>
      <c r="N12">
        <v>0.27610000000000001</v>
      </c>
      <c r="P12">
        <v>0.15590000000000001</v>
      </c>
      <c r="Q12">
        <v>0.1032</v>
      </c>
      <c r="R12">
        <v>1E-3</v>
      </c>
      <c r="S12">
        <v>2.8799999999999999E-2</v>
      </c>
      <c r="T12">
        <v>5.4199999999999998E-2</v>
      </c>
      <c r="U12">
        <v>3.0300000000000001E-2</v>
      </c>
      <c r="V12">
        <v>0.1162</v>
      </c>
      <c r="W12">
        <v>0.23419999999999999</v>
      </c>
      <c r="X12">
        <v>0.27610000000000001</v>
      </c>
    </row>
    <row r="13" spans="3:24" x14ac:dyDescent="0.25">
      <c r="E13" s="8" t="s">
        <v>213</v>
      </c>
      <c r="F13">
        <v>1.8700000000000001E-2</v>
      </c>
      <c r="G13">
        <v>0.14199999999999999</v>
      </c>
      <c r="H13">
        <v>1.7600000000000001E-2</v>
      </c>
      <c r="I13" s="9">
        <v>0.50880000000000003</v>
      </c>
      <c r="J13" s="11">
        <v>8.9300000000000004E-2</v>
      </c>
      <c r="K13" s="11">
        <v>0.15359999999999999</v>
      </c>
      <c r="L13">
        <v>6.9900000000000004E-2</v>
      </c>
      <c r="M13">
        <v>0</v>
      </c>
      <c r="N13">
        <v>0</v>
      </c>
    </row>
    <row r="14" spans="3:24" x14ac:dyDescent="0.25">
      <c r="N14" s="9"/>
    </row>
    <row r="15" spans="3:24" ht="45" x14ac:dyDescent="0.25">
      <c r="E15" t="s">
        <v>224</v>
      </c>
      <c r="F15" s="8" t="s">
        <v>81</v>
      </c>
      <c r="G15" s="8" t="s">
        <v>82</v>
      </c>
      <c r="H15" s="8" t="s">
        <v>104</v>
      </c>
      <c r="I15" s="8" t="s">
        <v>83</v>
      </c>
      <c r="J15" s="8" t="s">
        <v>76</v>
      </c>
      <c r="K15" s="8" t="s">
        <v>77</v>
      </c>
      <c r="L15" s="8" t="s">
        <v>78</v>
      </c>
      <c r="M15" s="8" t="s">
        <v>80</v>
      </c>
      <c r="N15" s="8" t="s">
        <v>79</v>
      </c>
    </row>
    <row r="16" spans="3:24" x14ac:dyDescent="0.25">
      <c r="C16" t="s">
        <v>84</v>
      </c>
      <c r="E16" t="s">
        <v>111</v>
      </c>
      <c r="F16">
        <v>0.1202</v>
      </c>
      <c r="G16">
        <v>0.3488</v>
      </c>
      <c r="H16">
        <v>9.9000000000000008E-3</v>
      </c>
      <c r="I16">
        <v>5.9200000000000003E-2</v>
      </c>
      <c r="J16" s="11">
        <v>7.7499999999999999E-2</v>
      </c>
      <c r="K16" s="11">
        <v>8.0999999999999996E-3</v>
      </c>
      <c r="L16">
        <v>0.37619999999999998</v>
      </c>
      <c r="M16">
        <v>0</v>
      </c>
      <c r="N16">
        <v>0</v>
      </c>
      <c r="Q16">
        <v>8.5599999999999996E-2</v>
      </c>
      <c r="R16">
        <v>0.10639999999999999</v>
      </c>
    </row>
    <row r="17" spans="5:25" x14ac:dyDescent="0.25">
      <c r="E17" t="s">
        <v>112</v>
      </c>
      <c r="F17">
        <v>8.3099999999999993E-2</v>
      </c>
      <c r="G17">
        <v>0.24959999999999999</v>
      </c>
      <c r="H17">
        <v>4.7899999999999998E-2</v>
      </c>
      <c r="I17">
        <v>0.21510000000000001</v>
      </c>
      <c r="J17" s="11">
        <v>1.7899999999999999E-2</v>
      </c>
      <c r="K17" s="11">
        <v>2.4299999999999999E-2</v>
      </c>
      <c r="L17" s="9">
        <v>0.36209999999999998</v>
      </c>
      <c r="M17">
        <v>0</v>
      </c>
      <c r="N17">
        <v>0</v>
      </c>
      <c r="Q17">
        <v>0.1043</v>
      </c>
      <c r="R17">
        <v>0.31459999999999999</v>
      </c>
    </row>
    <row r="18" spans="5:25" x14ac:dyDescent="0.25">
      <c r="E18" t="s">
        <v>115</v>
      </c>
      <c r="F18">
        <v>5.1000000000000004E-3</v>
      </c>
      <c r="G18">
        <v>7.0000000000000001E-3</v>
      </c>
      <c r="H18">
        <v>8.9999999999999998E-4</v>
      </c>
      <c r="I18" s="9">
        <v>0.91910000000000003</v>
      </c>
      <c r="J18" s="11">
        <v>3.9199999999999999E-2</v>
      </c>
      <c r="K18" s="11">
        <v>1.55E-2</v>
      </c>
      <c r="L18">
        <v>1.32E-2</v>
      </c>
      <c r="M18">
        <v>0</v>
      </c>
      <c r="N18">
        <v>0</v>
      </c>
      <c r="Q18">
        <v>0.2026</v>
      </c>
      <c r="R18" s="9">
        <v>0.50660000000000005</v>
      </c>
    </row>
    <row r="19" spans="5:25" x14ac:dyDescent="0.25">
      <c r="E19" t="s">
        <v>90</v>
      </c>
      <c r="F19">
        <v>0.1701</v>
      </c>
      <c r="G19">
        <v>2.4799999999999999E-2</v>
      </c>
      <c r="H19">
        <v>1.06E-2</v>
      </c>
      <c r="I19">
        <v>8.1299999999999997E-2</v>
      </c>
      <c r="J19">
        <v>0.224</v>
      </c>
      <c r="K19" s="9">
        <v>3.1E-2</v>
      </c>
      <c r="L19">
        <v>0.4582</v>
      </c>
      <c r="M19">
        <v>0</v>
      </c>
      <c r="N19">
        <v>0</v>
      </c>
      <c r="Q19">
        <v>6.7500000000000004E-2</v>
      </c>
      <c r="R19">
        <v>0.1275</v>
      </c>
    </row>
    <row r="20" spans="5:25" x14ac:dyDescent="0.25">
      <c r="E20" t="s">
        <v>113</v>
      </c>
      <c r="F20">
        <v>0</v>
      </c>
      <c r="G20">
        <v>0.16489999999999999</v>
      </c>
      <c r="H20">
        <v>0</v>
      </c>
      <c r="I20">
        <v>2.0000000000000001E-4</v>
      </c>
      <c r="J20">
        <v>9.4E-2</v>
      </c>
      <c r="K20" s="9">
        <v>0.7409</v>
      </c>
      <c r="L20">
        <v>0</v>
      </c>
      <c r="M20">
        <v>0</v>
      </c>
      <c r="N20">
        <v>0</v>
      </c>
      <c r="Q20">
        <v>0.01</v>
      </c>
      <c r="R20">
        <v>3.2399999999999998E-2</v>
      </c>
    </row>
    <row r="21" spans="5:25" x14ac:dyDescent="0.25">
      <c r="E21" t="s">
        <v>114</v>
      </c>
      <c r="F21">
        <v>0</v>
      </c>
      <c r="G21">
        <v>1.0800000000000001E-2</v>
      </c>
      <c r="H21">
        <v>0</v>
      </c>
      <c r="I21">
        <v>8.0000000000000004E-4</v>
      </c>
      <c r="J21">
        <v>0.86970000000000003</v>
      </c>
      <c r="K21" s="9">
        <v>0.1186</v>
      </c>
      <c r="L21">
        <v>1E-4</v>
      </c>
      <c r="M21">
        <v>0</v>
      </c>
      <c r="N21">
        <v>0</v>
      </c>
      <c r="Q21">
        <v>6.3E-3</v>
      </c>
      <c r="R21">
        <v>6.6799999999999998E-2</v>
      </c>
    </row>
    <row r="22" spans="5:25" x14ac:dyDescent="0.25">
      <c r="E22" t="s">
        <v>73</v>
      </c>
      <c r="F22">
        <v>0.1421</v>
      </c>
      <c r="G22">
        <v>2.5000000000000001E-2</v>
      </c>
      <c r="H22">
        <v>1.04E-2</v>
      </c>
      <c r="I22">
        <v>0.13930000000000001</v>
      </c>
      <c r="J22">
        <v>0.21129999999999999</v>
      </c>
      <c r="K22" s="9">
        <v>2.6100000000000002E-2</v>
      </c>
      <c r="L22">
        <v>0.44569999999999999</v>
      </c>
      <c r="M22">
        <v>0</v>
      </c>
      <c r="N22">
        <v>0</v>
      </c>
      <c r="Q22">
        <v>4.2900000000000001E-2</v>
      </c>
      <c r="R22">
        <v>0.37619999999999998</v>
      </c>
    </row>
    <row r="23" spans="5:25" x14ac:dyDescent="0.25">
      <c r="E23" t="s">
        <v>74</v>
      </c>
      <c r="F23" s="8">
        <v>0.28050000000000003</v>
      </c>
      <c r="G23" s="8">
        <v>1.6E-2</v>
      </c>
      <c r="H23" s="8">
        <v>5.8999999999999999E-3</v>
      </c>
      <c r="I23" s="8">
        <v>0.14119999999999999</v>
      </c>
      <c r="J23" s="8">
        <v>0.1782</v>
      </c>
      <c r="K23" s="8">
        <v>1.84E-2</v>
      </c>
      <c r="L23" s="8">
        <v>0.35980000000000001</v>
      </c>
      <c r="M23" s="8">
        <v>0</v>
      </c>
      <c r="N23">
        <v>0</v>
      </c>
      <c r="Q23">
        <v>9.4200000000000006E-2</v>
      </c>
      <c r="R23" s="8">
        <v>0.29580000000000001</v>
      </c>
    </row>
    <row r="24" spans="5:25" x14ac:dyDescent="0.25">
      <c r="I24" s="9"/>
    </row>
    <row r="25" spans="5:25" ht="15" customHeight="1" x14ac:dyDescent="0.25">
      <c r="E25" t="s">
        <v>111</v>
      </c>
      <c r="F25">
        <f>F16/F5</f>
        <v>1.1223155929038282</v>
      </c>
      <c r="G25">
        <f t="shared" ref="G25:L25" si="0">G16/G5</f>
        <v>0.87748427672955975</v>
      </c>
      <c r="H25">
        <f t="shared" si="0"/>
        <v>6.1875</v>
      </c>
      <c r="I25">
        <f t="shared" si="0"/>
        <v>3.9466666666666668</v>
      </c>
      <c r="J25">
        <f t="shared" si="0"/>
        <v>4.2349726775956285</v>
      </c>
      <c r="K25">
        <f t="shared" si="0"/>
        <v>0.49390243902439018</v>
      </c>
      <c r="L25">
        <f t="shared" si="0"/>
        <v>2.1362862010221462</v>
      </c>
      <c r="P25" s="127" t="s">
        <v>215</v>
      </c>
      <c r="Q25" s="127"/>
      <c r="R25" s="127"/>
      <c r="S25" s="127"/>
      <c r="T25" s="127"/>
      <c r="U25" s="127"/>
      <c r="V25" s="127"/>
      <c r="W25" s="127"/>
      <c r="X25" s="127"/>
      <c r="Y25" s="127"/>
    </row>
    <row r="26" spans="5:25" x14ac:dyDescent="0.25">
      <c r="E26" t="s">
        <v>112</v>
      </c>
      <c r="F26">
        <f t="shared" ref="F26:L32" si="1">F17/F6</f>
        <v>0.88687299893276406</v>
      </c>
      <c r="G26">
        <f t="shared" si="1"/>
        <v>0.74663475919832489</v>
      </c>
      <c r="H26">
        <f t="shared" si="1"/>
        <v>2.575268817204301</v>
      </c>
      <c r="I26">
        <f t="shared" si="1"/>
        <v>2.4114349775784754</v>
      </c>
      <c r="J26">
        <f t="shared" si="1"/>
        <v>1.2877697841726619</v>
      </c>
      <c r="K26">
        <f t="shared" si="1"/>
        <v>1.7357142857142855</v>
      </c>
      <c r="L26">
        <f t="shared" si="1"/>
        <v>2.051558073654391</v>
      </c>
      <c r="P26" s="127"/>
      <c r="Q26" s="127"/>
      <c r="R26" s="127"/>
      <c r="S26" s="127"/>
      <c r="T26" s="127"/>
      <c r="U26" s="127"/>
      <c r="V26" s="127"/>
      <c r="W26" s="127"/>
      <c r="X26" s="127"/>
      <c r="Y26" s="127"/>
    </row>
    <row r="27" spans="5:25" x14ac:dyDescent="0.25">
      <c r="E27" t="s">
        <v>115</v>
      </c>
      <c r="F27">
        <f t="shared" si="1"/>
        <v>0.42857142857142855</v>
      </c>
      <c r="G27">
        <f t="shared" si="1"/>
        <v>0.14957264957264957</v>
      </c>
      <c r="H27">
        <f t="shared" si="1"/>
        <v>0.81818181818181812</v>
      </c>
      <c r="I27">
        <f t="shared" si="1"/>
        <v>1.026010270149587</v>
      </c>
      <c r="J27">
        <f t="shared" si="1"/>
        <v>8.5217391304347831</v>
      </c>
      <c r="K27">
        <f t="shared" si="1"/>
        <v>7.75</v>
      </c>
      <c r="L27">
        <f t="shared" si="1"/>
        <v>22.000000000000004</v>
      </c>
    </row>
    <row r="28" spans="5:25" x14ac:dyDescent="0.25">
      <c r="E28" t="s">
        <v>90</v>
      </c>
      <c r="F28">
        <f t="shared" si="1"/>
        <v>0.92145178764897084</v>
      </c>
      <c r="G28">
        <f t="shared" si="1"/>
        <v>0.23264540337711068</v>
      </c>
      <c r="H28">
        <f t="shared" si="1"/>
        <v>6.625</v>
      </c>
      <c r="I28">
        <f t="shared" si="1"/>
        <v>8.3814432989690708</v>
      </c>
      <c r="J28">
        <f t="shared" si="1"/>
        <v>6.1202185792349724</v>
      </c>
      <c r="K28">
        <f t="shared" si="1"/>
        <v>1.0508474576271187</v>
      </c>
      <c r="L28">
        <f t="shared" si="1"/>
        <v>2.9221938775510203</v>
      </c>
    </row>
    <row r="29" spans="5:25" x14ac:dyDescent="0.25">
      <c r="E29" t="s">
        <v>113</v>
      </c>
      <c r="F29">
        <f t="shared" si="1"/>
        <v>0</v>
      </c>
      <c r="G29">
        <f t="shared" si="1"/>
        <v>0.26438993105659769</v>
      </c>
      <c r="H29">
        <f t="shared" si="1"/>
        <v>0</v>
      </c>
      <c r="I29">
        <f t="shared" si="1"/>
        <v>0.1</v>
      </c>
      <c r="J29">
        <f t="shared" si="1"/>
        <v>1.2806539509536783</v>
      </c>
      <c r="K29">
        <f t="shared" si="1"/>
        <v>2.5469233413544172</v>
      </c>
      <c r="L29" t="e">
        <f t="shared" si="1"/>
        <v>#DIV/0!</v>
      </c>
    </row>
    <row r="30" spans="5:25" x14ac:dyDescent="0.25">
      <c r="E30" t="s">
        <v>114</v>
      </c>
      <c r="F30">
        <f t="shared" si="1"/>
        <v>0</v>
      </c>
      <c r="G30">
        <f t="shared" si="1"/>
        <v>4.9450549450549448E-2</v>
      </c>
      <c r="H30">
        <f t="shared" si="1"/>
        <v>0</v>
      </c>
      <c r="I30">
        <f t="shared" si="1"/>
        <v>0.11940298507462686</v>
      </c>
      <c r="J30">
        <f t="shared" si="1"/>
        <v>3.7278182597513929</v>
      </c>
      <c r="K30">
        <f t="shared" si="1"/>
        <v>1.7213352685050798</v>
      </c>
      <c r="L30">
        <f t="shared" si="1"/>
        <v>1</v>
      </c>
    </row>
    <row r="31" spans="5:25" x14ac:dyDescent="0.25">
      <c r="E31" t="s">
        <v>73</v>
      </c>
      <c r="F31">
        <f t="shared" si="1"/>
        <v>3.251716247139588</v>
      </c>
      <c r="G31">
        <f t="shared" si="1"/>
        <v>0.11859582542694498</v>
      </c>
      <c r="H31">
        <f t="shared" si="1"/>
        <v>11.555555555555555</v>
      </c>
      <c r="I31">
        <f t="shared" si="1"/>
        <v>10.094202898550725</v>
      </c>
      <c r="J31">
        <f t="shared" si="1"/>
        <v>6.7942122186495171</v>
      </c>
      <c r="K31">
        <f t="shared" si="1"/>
        <v>1.0398406374501992</v>
      </c>
      <c r="L31">
        <f t="shared" si="1"/>
        <v>6.3580599144079883</v>
      </c>
    </row>
    <row r="32" spans="5:25" x14ac:dyDescent="0.25">
      <c r="E32" t="s">
        <v>74</v>
      </c>
      <c r="F32">
        <f t="shared" si="1"/>
        <v>1.799230275817832</v>
      </c>
      <c r="G32">
        <f t="shared" si="1"/>
        <v>0.15503875968992248</v>
      </c>
      <c r="H32">
        <f t="shared" si="1"/>
        <v>5.8999999999999995</v>
      </c>
      <c r="I32">
        <f t="shared" si="1"/>
        <v>4.9027777777777777</v>
      </c>
      <c r="J32">
        <f t="shared" si="1"/>
        <v>3.2878228782287824</v>
      </c>
      <c r="K32">
        <f t="shared" si="1"/>
        <v>0.60726072607260728</v>
      </c>
      <c r="L32">
        <f t="shared" si="1"/>
        <v>3.096385542168675</v>
      </c>
    </row>
    <row r="33" spans="9:12" x14ac:dyDescent="0.25">
      <c r="L33" s="9"/>
    </row>
    <row r="34" spans="9:12" x14ac:dyDescent="0.25">
      <c r="I34" s="9"/>
    </row>
    <row r="35" spans="9:12" x14ac:dyDescent="0.25">
      <c r="K35" s="9"/>
    </row>
    <row r="36" spans="9:12" x14ac:dyDescent="0.25">
      <c r="J36" s="9"/>
    </row>
    <row r="37" spans="9:12" x14ac:dyDescent="0.25">
      <c r="K37" s="9"/>
    </row>
    <row r="38" spans="9:12" x14ac:dyDescent="0.25">
      <c r="K38" s="9"/>
    </row>
    <row r="49" spans="16:25" x14ac:dyDescent="0.25">
      <c r="P49" s="118" t="s">
        <v>217</v>
      </c>
      <c r="Q49" s="118"/>
      <c r="R49" s="118"/>
      <c r="S49" s="118"/>
      <c r="T49" s="118"/>
      <c r="U49" s="118"/>
      <c r="V49" s="118"/>
      <c r="W49" s="118"/>
      <c r="X49" s="118"/>
      <c r="Y49" s="118"/>
    </row>
    <row r="50" spans="16:25" ht="35.25" customHeight="1" x14ac:dyDescent="0.25">
      <c r="P50" s="118"/>
      <c r="Q50" s="118"/>
      <c r="R50" s="118"/>
      <c r="S50" s="118"/>
      <c r="T50" s="118"/>
      <c r="U50" s="118"/>
      <c r="V50" s="118"/>
      <c r="W50" s="118"/>
      <c r="X50" s="118"/>
      <c r="Y50" s="118"/>
    </row>
    <row r="71" ht="36.75" customHeight="1" x14ac:dyDescent="0.25"/>
    <row r="90" spans="16:16" x14ac:dyDescent="0.25">
      <c r="P90" s="13" t="s">
        <v>125</v>
      </c>
    </row>
    <row r="91" spans="16:16" x14ac:dyDescent="0.25">
      <c r="P91" s="13" t="s">
        <v>126</v>
      </c>
    </row>
  </sheetData>
  <mergeCells count="2">
    <mergeCell ref="P25:Y26"/>
    <mergeCell ref="P49:Y50"/>
  </mergeCells>
  <pageMargins left="0.7" right="0.7" top="0.75" bottom="0.75" header="0.3" footer="0.3"/>
  <pageSetup orientation="portrait"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V45"/>
  <sheetViews>
    <sheetView workbookViewId="0">
      <selection activeCell="B5" sqref="B5"/>
    </sheetView>
  </sheetViews>
  <sheetFormatPr defaultRowHeight="15" x14ac:dyDescent="0.25"/>
  <sheetData>
    <row r="1" spans="1:22" x14ac:dyDescent="0.25">
      <c r="A1" t="s">
        <v>72</v>
      </c>
      <c r="B1" t="s">
        <v>42</v>
      </c>
      <c r="C1" t="s">
        <v>103</v>
      </c>
      <c r="D1" t="s">
        <v>71</v>
      </c>
      <c r="E1" t="s">
        <v>106</v>
      </c>
      <c r="F1" t="s">
        <v>42</v>
      </c>
      <c r="G1" t="s">
        <v>67</v>
      </c>
      <c r="H1" t="s">
        <v>44</v>
      </c>
      <c r="I1" t="s">
        <v>43</v>
      </c>
      <c r="J1" t="s">
        <v>45</v>
      </c>
      <c r="N1" t="s">
        <v>106</v>
      </c>
      <c r="O1" s="12">
        <v>0.97499999999999998</v>
      </c>
      <c r="P1" s="12">
        <v>2.5000000000000001E-2</v>
      </c>
    </row>
    <row r="2" spans="1:22" x14ac:dyDescent="0.25">
      <c r="B2">
        <f>F42-F3</f>
        <v>1.9299999999999997</v>
      </c>
      <c r="C2">
        <f>G42-G3</f>
        <v>1.2044999999999995</v>
      </c>
      <c r="D2">
        <f>K42-K3</f>
        <v>2.0748999999999995</v>
      </c>
      <c r="E2">
        <f>N42-N3</f>
        <v>-1.3667000000000007</v>
      </c>
      <c r="S2" t="s">
        <v>43</v>
      </c>
    </row>
    <row r="3" spans="1:22" x14ac:dyDescent="0.25">
      <c r="C3">
        <f>F42-F3</f>
        <v>1.9299999999999997</v>
      </c>
      <c r="D3">
        <v>1</v>
      </c>
      <c r="E3">
        <v>0</v>
      </c>
      <c r="F3">
        <v>5.4127000000000001</v>
      </c>
      <c r="G3" s="1">
        <v>6.1382000000000003</v>
      </c>
      <c r="H3">
        <f>M3</f>
        <v>4.7289000000000003</v>
      </c>
      <c r="I3">
        <f>K3-H3</f>
        <v>0.53889999999999993</v>
      </c>
      <c r="J3">
        <f>L3-K3</f>
        <v>0.53889999999999993</v>
      </c>
      <c r="K3" s="1">
        <f>VLOOKUP($D3,$S$3:$V$9,2)</f>
        <v>5.2678000000000003</v>
      </c>
      <c r="L3" s="1">
        <f>VLOOKUP($D3,$S$3:$V$9,3)</f>
        <v>5.8067000000000002</v>
      </c>
      <c r="M3" s="1">
        <f>VLOOKUP($D3,$S$3:$V$9,4)</f>
        <v>4.7289000000000003</v>
      </c>
      <c r="N3" s="1">
        <v>8.7094000000000005</v>
      </c>
      <c r="O3" s="1">
        <v>16.3443</v>
      </c>
      <c r="P3" s="1">
        <v>-4.9607999999999999</v>
      </c>
      <c r="Q3" s="1"/>
      <c r="S3">
        <v>1</v>
      </c>
      <c r="T3">
        <v>5.2678000000000003</v>
      </c>
      <c r="U3">
        <v>5.8067000000000002</v>
      </c>
      <c r="V3">
        <v>4.7289000000000003</v>
      </c>
    </row>
    <row r="4" spans="1:22" x14ac:dyDescent="0.25">
      <c r="D4">
        <v>2</v>
      </c>
      <c r="E4">
        <v>1</v>
      </c>
      <c r="F4">
        <v>5.4539999999999997</v>
      </c>
      <c r="G4">
        <v>6.1794000000000002</v>
      </c>
      <c r="H4">
        <f t="shared" ref="H4:H42" si="0">M4</f>
        <v>4.8804333333333334</v>
      </c>
      <c r="I4">
        <f t="shared" ref="I4:I42" si="1">K4-H4</f>
        <v>0.52573333333333316</v>
      </c>
      <c r="J4">
        <f t="shared" ref="J4:J42" si="2">L4-K4</f>
        <v>0.52573333333333316</v>
      </c>
      <c r="K4">
        <f t="shared" ref="K4:M5" si="3">K3+(K$6-K$3)/3</f>
        <v>5.4061666666666666</v>
      </c>
      <c r="L4">
        <f t="shared" si="3"/>
        <v>5.9318999999999997</v>
      </c>
      <c r="M4">
        <f t="shared" si="3"/>
        <v>4.8804333333333334</v>
      </c>
      <c r="N4">
        <v>8.7060999999999993</v>
      </c>
      <c r="O4">
        <v>17.060099999999998</v>
      </c>
      <c r="P4">
        <v>-4.6856</v>
      </c>
      <c r="S4">
        <v>4</v>
      </c>
      <c r="T4">
        <v>5.6829000000000001</v>
      </c>
      <c r="U4">
        <v>6.1822999999999997</v>
      </c>
      <c r="V4">
        <v>5.1835000000000004</v>
      </c>
    </row>
    <row r="5" spans="1:22" x14ac:dyDescent="0.25">
      <c r="D5">
        <v>3</v>
      </c>
      <c r="E5">
        <v>2</v>
      </c>
      <c r="F5">
        <v>5.5088999999999997</v>
      </c>
      <c r="G5">
        <v>6.2327000000000004</v>
      </c>
      <c r="H5">
        <f t="shared" si="0"/>
        <v>5.0319666666666665</v>
      </c>
      <c r="I5">
        <f t="shared" si="1"/>
        <v>0.51256666666666639</v>
      </c>
      <c r="J5">
        <f t="shared" si="2"/>
        <v>0.51256666666666639</v>
      </c>
      <c r="K5">
        <f t="shared" si="3"/>
        <v>5.5445333333333329</v>
      </c>
      <c r="L5">
        <f t="shared" si="3"/>
        <v>6.0570999999999993</v>
      </c>
      <c r="M5">
        <f t="shared" si="3"/>
        <v>5.0319666666666665</v>
      </c>
      <c r="N5">
        <v>8.6884999999999994</v>
      </c>
      <c r="O5">
        <v>17.3932</v>
      </c>
      <c r="P5">
        <v>-4.5603999999999996</v>
      </c>
      <c r="S5">
        <v>8</v>
      </c>
      <c r="T5">
        <v>6.0808999999999997</v>
      </c>
      <c r="U5">
        <v>6.48</v>
      </c>
      <c r="V5">
        <v>5.6818999999999997</v>
      </c>
    </row>
    <row r="6" spans="1:22" x14ac:dyDescent="0.25">
      <c r="D6">
        <v>4</v>
      </c>
      <c r="E6">
        <v>3</v>
      </c>
      <c r="F6">
        <v>5.5713999999999997</v>
      </c>
      <c r="G6" s="1">
        <v>6.2914000000000003</v>
      </c>
      <c r="H6">
        <f t="shared" si="0"/>
        <v>5.1835000000000004</v>
      </c>
      <c r="I6">
        <f t="shared" si="1"/>
        <v>0.49939999999999962</v>
      </c>
      <c r="J6">
        <f t="shared" si="2"/>
        <v>0.49939999999999962</v>
      </c>
      <c r="K6" s="1">
        <f>VLOOKUP($D6,$S$3:$V$9,2)</f>
        <v>5.6829000000000001</v>
      </c>
      <c r="L6" s="1">
        <f>VLOOKUP($D6,$S$3:$V$9,3)</f>
        <v>6.1822999999999997</v>
      </c>
      <c r="M6" s="1">
        <f>VLOOKUP($D6,$S$3:$V$9,4)</f>
        <v>5.1835000000000004</v>
      </c>
      <c r="N6" s="1">
        <v>8.6572999999999993</v>
      </c>
      <c r="O6" s="1">
        <v>17.543299999999999</v>
      </c>
      <c r="P6" s="1">
        <v>-4.5214999999999996</v>
      </c>
      <c r="Q6" s="1"/>
      <c r="S6">
        <v>12</v>
      </c>
      <c r="T6">
        <v>6.3832000000000004</v>
      </c>
      <c r="U6">
        <v>6.6914999999999996</v>
      </c>
      <c r="V6">
        <v>6.0750000000000002</v>
      </c>
    </row>
    <row r="7" spans="1:22" x14ac:dyDescent="0.25">
      <c r="D7">
        <v>5</v>
      </c>
      <c r="E7">
        <v>4</v>
      </c>
      <c r="F7">
        <v>5.6382000000000003</v>
      </c>
      <c r="G7">
        <v>6.3521000000000001</v>
      </c>
      <c r="H7">
        <f t="shared" si="0"/>
        <v>5.3081000000000005</v>
      </c>
      <c r="I7">
        <f t="shared" si="1"/>
        <v>0.4742999999999995</v>
      </c>
      <c r="J7">
        <f t="shared" si="2"/>
        <v>0.47432499999999944</v>
      </c>
      <c r="K7">
        <f t="shared" ref="K7:M9" si="4">K6+(K$10-K$6)/4</f>
        <v>5.7824</v>
      </c>
      <c r="L7">
        <f t="shared" si="4"/>
        <v>6.2567249999999994</v>
      </c>
      <c r="M7">
        <f t="shared" si="4"/>
        <v>5.3081000000000005</v>
      </c>
      <c r="N7">
        <v>8.6143000000000001</v>
      </c>
      <c r="O7">
        <v>17.528099999999998</v>
      </c>
      <c r="P7">
        <v>-4.3928000000000003</v>
      </c>
      <c r="S7">
        <v>16</v>
      </c>
      <c r="T7">
        <v>6.6144999999999996</v>
      </c>
      <c r="U7">
        <v>6.8495999999999997</v>
      </c>
      <c r="V7">
        <v>6.3794000000000004</v>
      </c>
    </row>
    <row r="8" spans="1:22" x14ac:dyDescent="0.25">
      <c r="D8">
        <v>6</v>
      </c>
      <c r="E8">
        <v>5</v>
      </c>
      <c r="F8">
        <v>5.7007000000000003</v>
      </c>
      <c r="G8">
        <v>6.4061000000000003</v>
      </c>
      <c r="H8">
        <f t="shared" si="0"/>
        <v>5.4327000000000005</v>
      </c>
      <c r="I8">
        <f t="shared" si="1"/>
        <v>0.44919999999999938</v>
      </c>
      <c r="J8">
        <f t="shared" si="2"/>
        <v>0.44924999999999926</v>
      </c>
      <c r="K8">
        <f t="shared" si="4"/>
        <v>5.8818999999999999</v>
      </c>
      <c r="L8">
        <f t="shared" si="4"/>
        <v>6.3311499999999992</v>
      </c>
      <c r="M8">
        <f t="shared" si="4"/>
        <v>5.4327000000000005</v>
      </c>
      <c r="N8">
        <v>8.5641999999999996</v>
      </c>
      <c r="O8">
        <v>17.403500000000001</v>
      </c>
      <c r="P8">
        <v>-4.1742999999999997</v>
      </c>
      <c r="S8">
        <v>20</v>
      </c>
      <c r="T8">
        <v>6.758</v>
      </c>
      <c r="U8">
        <v>6.9333999999999998</v>
      </c>
      <c r="V8">
        <v>6.5827</v>
      </c>
    </row>
    <row r="9" spans="1:22" x14ac:dyDescent="0.25">
      <c r="D9">
        <v>7</v>
      </c>
      <c r="E9">
        <v>6</v>
      </c>
      <c r="F9">
        <v>5.7587999999999999</v>
      </c>
      <c r="G9">
        <v>6.4539</v>
      </c>
      <c r="H9">
        <f t="shared" si="0"/>
        <v>5.5573000000000006</v>
      </c>
      <c r="I9">
        <f t="shared" si="1"/>
        <v>0.42409999999999926</v>
      </c>
      <c r="J9">
        <f t="shared" si="2"/>
        <v>0.42417499999999908</v>
      </c>
      <c r="K9">
        <f t="shared" si="4"/>
        <v>5.9813999999999998</v>
      </c>
      <c r="L9">
        <f t="shared" si="4"/>
        <v>6.4055749999999989</v>
      </c>
      <c r="M9">
        <f t="shared" si="4"/>
        <v>5.5573000000000006</v>
      </c>
      <c r="N9">
        <v>8.5122</v>
      </c>
      <c r="O9">
        <v>17.2468</v>
      </c>
      <c r="P9">
        <v>-3.9034</v>
      </c>
      <c r="S9">
        <v>40</v>
      </c>
      <c r="T9">
        <v>7.3426999999999998</v>
      </c>
      <c r="U9">
        <v>7.3426999999999998</v>
      </c>
      <c r="V9">
        <v>7.3426999999999998</v>
      </c>
    </row>
    <row r="10" spans="1:22" x14ac:dyDescent="0.25">
      <c r="D10">
        <v>8</v>
      </c>
      <c r="E10">
        <v>7</v>
      </c>
      <c r="F10">
        <v>5.8141999999999996</v>
      </c>
      <c r="G10" s="1">
        <v>6.4977</v>
      </c>
      <c r="H10">
        <f t="shared" si="0"/>
        <v>5.6818999999999997</v>
      </c>
      <c r="I10">
        <f t="shared" si="1"/>
        <v>0.39900000000000002</v>
      </c>
      <c r="J10">
        <f t="shared" si="2"/>
        <v>0.39910000000000068</v>
      </c>
      <c r="K10" s="1">
        <f>VLOOKUP($D10,$S$3:$V$9,2)</f>
        <v>6.0808999999999997</v>
      </c>
      <c r="L10" s="1">
        <f>VLOOKUP($D10,$S$3:$V$9,3)</f>
        <v>6.48</v>
      </c>
      <c r="M10" s="1">
        <f>VLOOKUP($D10,$S$3:$V$9,4)</f>
        <v>5.6818999999999997</v>
      </c>
      <c r="N10" s="1">
        <v>8.4604999999999997</v>
      </c>
      <c r="O10" s="1">
        <v>17.032800000000002</v>
      </c>
      <c r="P10" s="1">
        <v>-3.5958999999999999</v>
      </c>
      <c r="Q10" s="1"/>
    </row>
    <row r="11" spans="1:22" x14ac:dyDescent="0.25">
      <c r="D11">
        <v>9</v>
      </c>
      <c r="E11">
        <v>8</v>
      </c>
      <c r="F11">
        <v>5.8682999999999996</v>
      </c>
      <c r="G11">
        <v>6.5388999999999999</v>
      </c>
      <c r="H11">
        <f t="shared" si="0"/>
        <v>5.7801749999999998</v>
      </c>
      <c r="I11">
        <f t="shared" si="1"/>
        <v>0.37630000000000052</v>
      </c>
      <c r="J11">
        <f t="shared" si="2"/>
        <v>0.37640000000000029</v>
      </c>
      <c r="K11">
        <f t="shared" ref="K11:M13" si="5">K10+(K$14-K$10)/4</f>
        <v>6.1564750000000004</v>
      </c>
      <c r="L11">
        <f t="shared" si="5"/>
        <v>6.5328750000000007</v>
      </c>
      <c r="M11">
        <f t="shared" si="5"/>
        <v>5.7801749999999998</v>
      </c>
      <c r="N11">
        <v>8.4093999999999998</v>
      </c>
      <c r="O11">
        <v>16.7774</v>
      </c>
      <c r="P11">
        <v>-3.2456999999999998</v>
      </c>
    </row>
    <row r="12" spans="1:22" x14ac:dyDescent="0.25">
      <c r="D12">
        <v>10</v>
      </c>
      <c r="E12">
        <v>9</v>
      </c>
      <c r="F12">
        <v>5.9214000000000002</v>
      </c>
      <c r="G12">
        <v>6.5780000000000003</v>
      </c>
      <c r="H12">
        <f t="shared" si="0"/>
        <v>5.87845</v>
      </c>
      <c r="I12">
        <f t="shared" si="1"/>
        <v>0.35360000000000102</v>
      </c>
      <c r="J12">
        <f t="shared" si="2"/>
        <v>0.3536999999999999</v>
      </c>
      <c r="K12">
        <f t="shared" si="5"/>
        <v>6.232050000000001</v>
      </c>
      <c r="L12">
        <f t="shared" si="5"/>
        <v>6.5857500000000009</v>
      </c>
      <c r="M12">
        <f t="shared" si="5"/>
        <v>5.87845</v>
      </c>
      <c r="N12">
        <v>8.3591999999999995</v>
      </c>
      <c r="O12">
        <v>16.492699999999999</v>
      </c>
      <c r="P12">
        <v>-2.8837999999999999</v>
      </c>
    </row>
    <row r="13" spans="1:22" x14ac:dyDescent="0.25">
      <c r="D13">
        <v>11</v>
      </c>
      <c r="E13">
        <v>10</v>
      </c>
      <c r="F13">
        <v>5.9737</v>
      </c>
      <c r="G13">
        <v>6.6153000000000004</v>
      </c>
      <c r="H13">
        <f t="shared" si="0"/>
        <v>5.9767250000000001</v>
      </c>
      <c r="I13">
        <f t="shared" si="1"/>
        <v>0.33090000000000153</v>
      </c>
      <c r="J13">
        <f t="shared" si="2"/>
        <v>0.33099999999999952</v>
      </c>
      <c r="K13">
        <f t="shared" si="5"/>
        <v>6.3076250000000016</v>
      </c>
      <c r="L13">
        <f t="shared" si="5"/>
        <v>6.6386250000000011</v>
      </c>
      <c r="M13">
        <f t="shared" si="5"/>
        <v>5.9767250000000001</v>
      </c>
      <c r="N13">
        <v>8.31</v>
      </c>
      <c r="O13">
        <v>16.162299999999998</v>
      </c>
      <c r="P13">
        <v>-2.5204</v>
      </c>
    </row>
    <row r="14" spans="1:22" x14ac:dyDescent="0.25">
      <c r="D14">
        <v>12</v>
      </c>
      <c r="E14">
        <v>11</v>
      </c>
      <c r="F14">
        <v>6.0255000000000001</v>
      </c>
      <c r="G14" s="1">
        <v>6.6512000000000002</v>
      </c>
      <c r="H14">
        <f t="shared" si="0"/>
        <v>6.0750000000000002</v>
      </c>
      <c r="I14">
        <f t="shared" si="1"/>
        <v>0.30820000000000025</v>
      </c>
      <c r="J14">
        <f t="shared" si="2"/>
        <v>0.30829999999999913</v>
      </c>
      <c r="K14" s="1">
        <f>VLOOKUP($D14,$S$3:$V$9,2)</f>
        <v>6.3832000000000004</v>
      </c>
      <c r="L14" s="1">
        <f>VLOOKUP($D14,$S$3:$V$9,3)</f>
        <v>6.6914999999999996</v>
      </c>
      <c r="M14" s="1">
        <f>VLOOKUP($D14,$S$3:$V$9,4)</f>
        <v>6.0750000000000002</v>
      </c>
      <c r="N14" s="1">
        <v>8.2619000000000007</v>
      </c>
      <c r="O14" s="1">
        <v>15.8222</v>
      </c>
      <c r="P14" s="1">
        <v>-2.1431</v>
      </c>
      <c r="Q14" s="1"/>
    </row>
    <row r="15" spans="1:22" x14ac:dyDescent="0.25">
      <c r="D15">
        <v>13</v>
      </c>
      <c r="E15">
        <v>12</v>
      </c>
      <c r="F15">
        <v>6.0769000000000002</v>
      </c>
      <c r="G15">
        <v>6.6856999999999998</v>
      </c>
      <c r="H15">
        <f t="shared" si="0"/>
        <v>6.1511000000000005</v>
      </c>
      <c r="I15">
        <f t="shared" si="1"/>
        <v>0.28992499999999932</v>
      </c>
      <c r="J15">
        <f t="shared" si="2"/>
        <v>0.29000000000000004</v>
      </c>
      <c r="K15">
        <f t="shared" ref="K15:M17" si="6">K14+(K$18-K$14)/4</f>
        <v>6.4410249999999998</v>
      </c>
      <c r="L15">
        <f t="shared" si="6"/>
        <v>6.7310249999999998</v>
      </c>
      <c r="M15">
        <f t="shared" si="6"/>
        <v>6.1511000000000005</v>
      </c>
      <c r="N15">
        <v>8.2149999999999999</v>
      </c>
      <c r="O15">
        <v>15.4857</v>
      </c>
      <c r="P15">
        <v>-1.758</v>
      </c>
    </row>
    <row r="16" spans="1:22" x14ac:dyDescent="0.25">
      <c r="D16">
        <v>14</v>
      </c>
      <c r="E16">
        <v>13</v>
      </c>
      <c r="F16">
        <v>6.1279000000000003</v>
      </c>
      <c r="G16">
        <v>6.7191999999999998</v>
      </c>
      <c r="H16">
        <f t="shared" si="0"/>
        <v>6.2272000000000007</v>
      </c>
      <c r="I16">
        <f t="shared" si="1"/>
        <v>0.27164999999999839</v>
      </c>
      <c r="J16">
        <f t="shared" si="2"/>
        <v>0.27170000000000094</v>
      </c>
      <c r="K16">
        <f t="shared" si="6"/>
        <v>6.4988499999999991</v>
      </c>
      <c r="L16">
        <f t="shared" si="6"/>
        <v>6.7705500000000001</v>
      </c>
      <c r="M16">
        <f t="shared" si="6"/>
        <v>6.2272000000000007</v>
      </c>
      <c r="N16">
        <v>8.1693999999999996</v>
      </c>
      <c r="O16">
        <v>15.151400000000001</v>
      </c>
      <c r="P16">
        <v>-1.3696999999999999</v>
      </c>
    </row>
    <row r="17" spans="4:17" x14ac:dyDescent="0.25">
      <c r="D17">
        <v>15</v>
      </c>
      <c r="E17">
        <v>14</v>
      </c>
      <c r="F17">
        <v>6.1787000000000001</v>
      </c>
      <c r="G17">
        <v>6.7516999999999996</v>
      </c>
      <c r="H17">
        <f t="shared" si="0"/>
        <v>6.303300000000001</v>
      </c>
      <c r="I17">
        <f t="shared" si="1"/>
        <v>0.25337499999999746</v>
      </c>
      <c r="J17">
        <f t="shared" si="2"/>
        <v>0.25340000000000185</v>
      </c>
      <c r="K17">
        <f t="shared" si="6"/>
        <v>6.5566749999999985</v>
      </c>
      <c r="L17">
        <f t="shared" si="6"/>
        <v>6.8100750000000003</v>
      </c>
      <c r="M17">
        <f t="shared" si="6"/>
        <v>6.303300000000001</v>
      </c>
      <c r="N17">
        <v>8.1249000000000002</v>
      </c>
      <c r="O17">
        <v>14.814299999999999</v>
      </c>
      <c r="P17">
        <v>-0.98509999999999998</v>
      </c>
    </row>
    <row r="18" spans="4:17" x14ac:dyDescent="0.25">
      <c r="D18">
        <v>16</v>
      </c>
      <c r="E18">
        <v>15</v>
      </c>
      <c r="F18">
        <v>6.2291999999999996</v>
      </c>
      <c r="G18" s="1">
        <v>6.7832999999999997</v>
      </c>
      <c r="H18">
        <f t="shared" si="0"/>
        <v>6.3794000000000004</v>
      </c>
      <c r="I18">
        <f t="shared" si="1"/>
        <v>0.2350999999999992</v>
      </c>
      <c r="J18">
        <f t="shared" si="2"/>
        <v>0.23510000000000009</v>
      </c>
      <c r="K18" s="1">
        <f>VLOOKUP($D18,$S$3:$V$9,2)</f>
        <v>6.6144999999999996</v>
      </c>
      <c r="L18" s="1">
        <f>VLOOKUP($D18,$S$3:$V$9,3)</f>
        <v>6.8495999999999997</v>
      </c>
      <c r="M18" s="1">
        <f>VLOOKUP($D18,$S$3:$V$9,4)</f>
        <v>6.3794000000000004</v>
      </c>
      <c r="N18" s="1">
        <v>8.0816999999999997</v>
      </c>
      <c r="O18" s="1">
        <v>14.467599999999999</v>
      </c>
      <c r="P18" s="1">
        <v>-0.60850000000000004</v>
      </c>
      <c r="Q18" s="1"/>
    </row>
    <row r="19" spans="4:17" x14ac:dyDescent="0.25">
      <c r="D19">
        <v>17</v>
      </c>
      <c r="E19">
        <v>16</v>
      </c>
      <c r="F19">
        <v>6.2794999999999996</v>
      </c>
      <c r="G19">
        <v>6.8140000000000001</v>
      </c>
      <c r="H19">
        <f t="shared" si="0"/>
        <v>6.4302250000000001</v>
      </c>
      <c r="I19">
        <f t="shared" si="1"/>
        <v>0.2201499999999994</v>
      </c>
      <c r="J19">
        <f t="shared" si="2"/>
        <v>0.22017500000000023</v>
      </c>
      <c r="K19">
        <f t="shared" ref="K19:M21" si="7">K18+(K$22-K$18)/4</f>
        <v>6.6503749999999995</v>
      </c>
      <c r="L19">
        <f t="shared" si="7"/>
        <v>6.8705499999999997</v>
      </c>
      <c r="M19">
        <f t="shared" si="7"/>
        <v>6.4302250000000001</v>
      </c>
      <c r="N19">
        <v>8.0396999999999998</v>
      </c>
      <c r="O19">
        <v>14.1225</v>
      </c>
      <c r="P19">
        <v>-0.23499999999999999</v>
      </c>
    </row>
    <row r="20" spans="4:17" x14ac:dyDescent="0.25">
      <c r="D20">
        <v>18</v>
      </c>
      <c r="E20">
        <v>17</v>
      </c>
      <c r="F20">
        <v>6.3295000000000003</v>
      </c>
      <c r="G20">
        <v>6.8438999999999997</v>
      </c>
      <c r="H20">
        <f t="shared" si="0"/>
        <v>6.4810499999999998</v>
      </c>
      <c r="I20">
        <f t="shared" si="1"/>
        <v>0.2051999999999996</v>
      </c>
      <c r="J20">
        <f t="shared" si="2"/>
        <v>0.20525000000000038</v>
      </c>
      <c r="K20">
        <f t="shared" si="7"/>
        <v>6.6862499999999994</v>
      </c>
      <c r="L20">
        <f t="shared" si="7"/>
        <v>6.8914999999999997</v>
      </c>
      <c r="M20">
        <f t="shared" si="7"/>
        <v>6.4810499999999998</v>
      </c>
      <c r="N20">
        <v>7.9988999999999999</v>
      </c>
      <c r="O20">
        <v>13.7818</v>
      </c>
      <c r="P20">
        <v>0.1346</v>
      </c>
    </row>
    <row r="21" spans="4:17" x14ac:dyDescent="0.25">
      <c r="D21">
        <v>19</v>
      </c>
      <c r="E21">
        <v>18</v>
      </c>
      <c r="F21">
        <v>6.3792999999999997</v>
      </c>
      <c r="G21">
        <v>6.8731</v>
      </c>
      <c r="H21">
        <f t="shared" si="0"/>
        <v>6.5318749999999994</v>
      </c>
      <c r="I21">
        <f t="shared" si="1"/>
        <v>0.19024999999999981</v>
      </c>
      <c r="J21">
        <f t="shared" si="2"/>
        <v>0.19032500000000052</v>
      </c>
      <c r="K21">
        <f t="shared" si="7"/>
        <v>6.7221249999999992</v>
      </c>
      <c r="L21">
        <f t="shared" si="7"/>
        <v>6.9124499999999998</v>
      </c>
      <c r="M21">
        <f t="shared" si="7"/>
        <v>6.5318749999999994</v>
      </c>
      <c r="N21">
        <v>7.9592000000000001</v>
      </c>
      <c r="O21">
        <v>13.446999999999999</v>
      </c>
      <c r="P21">
        <v>0.50129999999999997</v>
      </c>
    </row>
    <row r="22" spans="4:17" x14ac:dyDescent="0.25">
      <c r="D22">
        <v>20</v>
      </c>
      <c r="E22">
        <v>19</v>
      </c>
      <c r="F22">
        <v>6.4288999999999996</v>
      </c>
      <c r="G22" s="1">
        <v>6.9015000000000004</v>
      </c>
      <c r="H22">
        <f t="shared" si="0"/>
        <v>6.5827</v>
      </c>
      <c r="I22">
        <f t="shared" si="1"/>
        <v>0.17530000000000001</v>
      </c>
      <c r="J22">
        <f t="shared" si="2"/>
        <v>0.17539999999999978</v>
      </c>
      <c r="K22" s="1">
        <f>VLOOKUP($D22,$S$3:$V$9,2)</f>
        <v>6.758</v>
      </c>
      <c r="L22" s="1">
        <f>VLOOKUP($D22,$S$3:$V$9,3)</f>
        <v>6.9333999999999998</v>
      </c>
      <c r="M22" s="1">
        <f>VLOOKUP($D22,$S$3:$V$9,4)</f>
        <v>6.5827</v>
      </c>
      <c r="N22" s="1">
        <v>7.9207000000000001</v>
      </c>
      <c r="O22" s="1">
        <v>13.122199999999999</v>
      </c>
      <c r="P22" s="1">
        <v>0.86450000000000005</v>
      </c>
      <c r="Q22" s="1"/>
    </row>
    <row r="23" spans="4:17" x14ac:dyDescent="0.25">
      <c r="D23">
        <v>21</v>
      </c>
      <c r="E23">
        <v>20</v>
      </c>
      <c r="F23">
        <v>6.4782000000000002</v>
      </c>
      <c r="G23">
        <v>6.9292999999999996</v>
      </c>
      <c r="H23">
        <f t="shared" si="0"/>
        <v>6.6207000000000003</v>
      </c>
      <c r="I23">
        <f t="shared" si="1"/>
        <v>0.16653499999999966</v>
      </c>
      <c r="J23">
        <f t="shared" si="2"/>
        <v>0.16662999999999961</v>
      </c>
      <c r="K23">
        <f t="shared" ref="K23:M38" si="8">K22+(K$42-K$22)/20</f>
        <v>6.7872349999999999</v>
      </c>
      <c r="L23">
        <f t="shared" si="8"/>
        <v>6.9538649999999995</v>
      </c>
      <c r="M23">
        <f t="shared" si="8"/>
        <v>6.6207000000000003</v>
      </c>
      <c r="N23">
        <v>7.8832000000000004</v>
      </c>
      <c r="O23">
        <v>12.8019</v>
      </c>
      <c r="P23">
        <v>1.2225999999999999</v>
      </c>
    </row>
    <row r="24" spans="4:17" x14ac:dyDescent="0.25">
      <c r="D24">
        <v>22</v>
      </c>
      <c r="E24">
        <v>21</v>
      </c>
      <c r="F24">
        <v>6.5271999999999997</v>
      </c>
      <c r="G24">
        <v>6.9564000000000004</v>
      </c>
      <c r="H24">
        <f t="shared" si="0"/>
        <v>6.6587000000000005</v>
      </c>
      <c r="I24">
        <f t="shared" si="1"/>
        <v>0.1577699999999993</v>
      </c>
      <c r="J24">
        <f t="shared" si="2"/>
        <v>0.15785999999999945</v>
      </c>
      <c r="K24">
        <f t="shared" si="8"/>
        <v>6.8164699999999998</v>
      </c>
      <c r="L24">
        <f t="shared" si="8"/>
        <v>6.9743299999999993</v>
      </c>
      <c r="M24">
        <f t="shared" si="8"/>
        <v>6.6587000000000005</v>
      </c>
      <c r="N24">
        <v>7.8468</v>
      </c>
      <c r="O24">
        <v>12.485900000000001</v>
      </c>
      <c r="P24">
        <v>1.5759000000000001</v>
      </c>
    </row>
    <row r="25" spans="4:17" x14ac:dyDescent="0.25">
      <c r="D25">
        <v>23</v>
      </c>
      <c r="E25">
        <v>22</v>
      </c>
      <c r="F25">
        <v>6.5759999999999996</v>
      </c>
      <c r="G25">
        <v>6.9828000000000001</v>
      </c>
      <c r="H25">
        <f t="shared" si="0"/>
        <v>6.6967000000000008</v>
      </c>
      <c r="I25">
        <f t="shared" si="1"/>
        <v>0.14900499999999894</v>
      </c>
      <c r="J25">
        <f t="shared" si="2"/>
        <v>0.14908999999999928</v>
      </c>
      <c r="K25">
        <f t="shared" si="8"/>
        <v>6.8457049999999997</v>
      </c>
      <c r="L25">
        <f t="shared" si="8"/>
        <v>6.994794999999999</v>
      </c>
      <c r="M25">
        <f t="shared" si="8"/>
        <v>6.6967000000000008</v>
      </c>
      <c r="N25">
        <v>7.8114999999999997</v>
      </c>
      <c r="O25">
        <v>12.174300000000001</v>
      </c>
      <c r="P25">
        <v>1.9246000000000001</v>
      </c>
    </row>
    <row r="26" spans="4:17" x14ac:dyDescent="0.25">
      <c r="D26">
        <v>24</v>
      </c>
      <c r="E26">
        <v>23</v>
      </c>
      <c r="F26">
        <v>6.6243999999999996</v>
      </c>
      <c r="G26">
        <v>7.0086000000000004</v>
      </c>
      <c r="H26">
        <f t="shared" si="0"/>
        <v>6.734700000000001</v>
      </c>
      <c r="I26">
        <f t="shared" si="1"/>
        <v>0.14023999999999859</v>
      </c>
      <c r="J26">
        <f t="shared" si="2"/>
        <v>0.14031999999999911</v>
      </c>
      <c r="K26">
        <f t="shared" si="8"/>
        <v>6.8749399999999996</v>
      </c>
      <c r="L26">
        <f t="shared" si="8"/>
        <v>7.0152599999999987</v>
      </c>
      <c r="M26">
        <f t="shared" si="8"/>
        <v>6.734700000000001</v>
      </c>
      <c r="N26">
        <v>7.7770999999999999</v>
      </c>
      <c r="O26">
        <v>11.8667</v>
      </c>
      <c r="P26">
        <v>2.2688999999999999</v>
      </c>
    </row>
    <row r="27" spans="4:17" x14ac:dyDescent="0.25">
      <c r="D27">
        <v>25</v>
      </c>
      <c r="E27">
        <v>24</v>
      </c>
      <c r="F27">
        <v>6.6725000000000003</v>
      </c>
      <c r="G27">
        <v>7.0338000000000003</v>
      </c>
      <c r="H27">
        <f t="shared" si="0"/>
        <v>6.7727000000000013</v>
      </c>
      <c r="I27">
        <f t="shared" si="1"/>
        <v>0.13147499999999823</v>
      </c>
      <c r="J27">
        <f t="shared" si="2"/>
        <v>0.13154999999999895</v>
      </c>
      <c r="K27">
        <f t="shared" si="8"/>
        <v>6.9041749999999995</v>
      </c>
      <c r="L27">
        <f t="shared" si="8"/>
        <v>7.0357249999999985</v>
      </c>
      <c r="M27">
        <f t="shared" si="8"/>
        <v>6.7727000000000013</v>
      </c>
      <c r="N27">
        <v>7.7438000000000002</v>
      </c>
      <c r="O27">
        <v>11.5631</v>
      </c>
      <c r="P27">
        <v>2.6092</v>
      </c>
    </row>
    <row r="28" spans="4:17" x14ac:dyDescent="0.25">
      <c r="D28">
        <v>26</v>
      </c>
      <c r="E28">
        <v>25</v>
      </c>
      <c r="F28">
        <v>6.7202999999999999</v>
      </c>
      <c r="G28">
        <v>7.0583999999999998</v>
      </c>
      <c r="H28">
        <f t="shared" si="0"/>
        <v>6.8107000000000015</v>
      </c>
      <c r="I28">
        <f t="shared" si="1"/>
        <v>0.12270999999999788</v>
      </c>
      <c r="J28">
        <f t="shared" si="2"/>
        <v>0.12277999999999878</v>
      </c>
      <c r="K28">
        <f t="shared" si="8"/>
        <v>6.9334099999999994</v>
      </c>
      <c r="L28">
        <f t="shared" si="8"/>
        <v>7.0561899999999982</v>
      </c>
      <c r="M28">
        <f t="shared" si="8"/>
        <v>6.8107000000000015</v>
      </c>
      <c r="N28">
        <v>7.7114000000000003</v>
      </c>
      <c r="O28">
        <v>11.263</v>
      </c>
      <c r="P28">
        <v>2.9456000000000002</v>
      </c>
    </row>
    <row r="29" spans="4:17" x14ac:dyDescent="0.25">
      <c r="D29">
        <v>27</v>
      </c>
      <c r="E29">
        <v>26</v>
      </c>
      <c r="F29">
        <v>6.7676999999999996</v>
      </c>
      <c r="G29">
        <v>7.0823999999999998</v>
      </c>
      <c r="H29">
        <f t="shared" si="0"/>
        <v>6.8487000000000018</v>
      </c>
      <c r="I29">
        <f t="shared" si="1"/>
        <v>0.11394499999999752</v>
      </c>
      <c r="J29">
        <f t="shared" si="2"/>
        <v>0.11400999999999861</v>
      </c>
      <c r="K29">
        <f t="shared" si="8"/>
        <v>6.9626449999999993</v>
      </c>
      <c r="L29">
        <f t="shared" si="8"/>
        <v>7.0766549999999979</v>
      </c>
      <c r="M29">
        <f t="shared" si="8"/>
        <v>6.8487000000000018</v>
      </c>
      <c r="N29">
        <v>7.6798999999999999</v>
      </c>
      <c r="O29">
        <v>10.9664</v>
      </c>
      <c r="P29">
        <v>3.2784</v>
      </c>
    </row>
    <row r="30" spans="4:17" x14ac:dyDescent="0.25">
      <c r="D30">
        <v>28</v>
      </c>
      <c r="E30">
        <v>27</v>
      </c>
      <c r="F30">
        <v>6.8147000000000002</v>
      </c>
      <c r="G30">
        <v>7.1058000000000003</v>
      </c>
      <c r="H30">
        <f t="shared" si="0"/>
        <v>6.886700000000002</v>
      </c>
      <c r="I30">
        <f t="shared" si="1"/>
        <v>0.10517999999999716</v>
      </c>
      <c r="J30">
        <f t="shared" si="2"/>
        <v>0.10523999999999845</v>
      </c>
      <c r="K30">
        <f t="shared" si="8"/>
        <v>6.9918799999999992</v>
      </c>
      <c r="L30">
        <f t="shared" si="8"/>
        <v>7.0971199999999977</v>
      </c>
      <c r="M30">
        <f t="shared" si="8"/>
        <v>6.886700000000002</v>
      </c>
      <c r="N30">
        <v>7.6493000000000002</v>
      </c>
      <c r="O30">
        <v>10.673</v>
      </c>
      <c r="P30">
        <v>3.6076999999999999</v>
      </c>
    </row>
    <row r="31" spans="4:17" x14ac:dyDescent="0.25">
      <c r="D31">
        <v>29</v>
      </c>
      <c r="E31">
        <v>28</v>
      </c>
      <c r="F31">
        <v>6.8613</v>
      </c>
      <c r="G31">
        <v>7.1285999999999996</v>
      </c>
      <c r="H31">
        <f t="shared" si="0"/>
        <v>6.9247000000000023</v>
      </c>
      <c r="I31">
        <f t="shared" si="1"/>
        <v>9.6414999999996809E-2</v>
      </c>
      <c r="J31">
        <f t="shared" si="2"/>
        <v>9.6469999999998279E-2</v>
      </c>
      <c r="K31">
        <f t="shared" si="8"/>
        <v>7.0211149999999991</v>
      </c>
      <c r="L31">
        <f t="shared" si="8"/>
        <v>7.1175849999999974</v>
      </c>
      <c r="M31">
        <f t="shared" si="8"/>
        <v>6.9247000000000023</v>
      </c>
      <c r="N31">
        <v>7.6196000000000002</v>
      </c>
      <c r="O31">
        <v>10.3825</v>
      </c>
      <c r="P31">
        <v>3.9339</v>
      </c>
    </row>
    <row r="32" spans="4:17" x14ac:dyDescent="0.25">
      <c r="D32">
        <v>30</v>
      </c>
      <c r="E32">
        <v>29</v>
      </c>
      <c r="F32">
        <v>6.9074999999999998</v>
      </c>
      <c r="G32">
        <v>7.1508000000000003</v>
      </c>
      <c r="H32">
        <f t="shared" si="0"/>
        <v>6.9627000000000026</v>
      </c>
      <c r="I32">
        <f t="shared" si="1"/>
        <v>8.7649999999996453E-2</v>
      </c>
      <c r="J32">
        <f t="shared" si="2"/>
        <v>8.7699999999998113E-2</v>
      </c>
      <c r="K32">
        <f t="shared" si="8"/>
        <v>7.050349999999999</v>
      </c>
      <c r="L32">
        <f t="shared" si="8"/>
        <v>7.1380499999999971</v>
      </c>
      <c r="M32">
        <f t="shared" si="8"/>
        <v>6.9627000000000026</v>
      </c>
      <c r="N32">
        <v>7.5907</v>
      </c>
      <c r="O32">
        <v>10.094200000000001</v>
      </c>
      <c r="P32">
        <v>4.2569999999999997</v>
      </c>
    </row>
    <row r="33" spans="4:16" x14ac:dyDescent="0.25">
      <c r="D33">
        <v>31</v>
      </c>
      <c r="E33">
        <v>30</v>
      </c>
      <c r="F33">
        <v>6.9532999999999996</v>
      </c>
      <c r="G33">
        <v>7.1725000000000003</v>
      </c>
      <c r="H33">
        <f t="shared" si="0"/>
        <v>7.0007000000000028</v>
      </c>
      <c r="I33">
        <f t="shared" si="1"/>
        <v>7.8884999999996097E-2</v>
      </c>
      <c r="J33">
        <f t="shared" si="2"/>
        <v>7.8929999999997946E-2</v>
      </c>
      <c r="K33">
        <f t="shared" si="8"/>
        <v>7.0795849999999989</v>
      </c>
      <c r="L33">
        <f t="shared" si="8"/>
        <v>7.1585149999999969</v>
      </c>
      <c r="M33">
        <f t="shared" si="8"/>
        <v>7.0007000000000028</v>
      </c>
      <c r="N33">
        <v>7.5627000000000004</v>
      </c>
      <c r="O33">
        <v>9.8081999999999994</v>
      </c>
      <c r="P33">
        <v>4.5774999999999997</v>
      </c>
    </row>
    <row r="34" spans="4:16" x14ac:dyDescent="0.25">
      <c r="D34">
        <v>32</v>
      </c>
      <c r="E34">
        <v>31</v>
      </c>
      <c r="F34">
        <v>6.9985999999999997</v>
      </c>
      <c r="G34">
        <v>7.1936</v>
      </c>
      <c r="H34">
        <f t="shared" si="0"/>
        <v>7.0387000000000031</v>
      </c>
      <c r="I34">
        <f t="shared" si="1"/>
        <v>7.0119999999995741E-2</v>
      </c>
      <c r="J34">
        <f t="shared" si="2"/>
        <v>7.015999999999778E-2</v>
      </c>
      <c r="K34">
        <f t="shared" si="8"/>
        <v>7.1088199999999988</v>
      </c>
      <c r="L34">
        <f t="shared" si="8"/>
        <v>7.1789799999999966</v>
      </c>
      <c r="M34">
        <f t="shared" si="8"/>
        <v>7.0387000000000031</v>
      </c>
      <c r="N34">
        <v>7.5354000000000001</v>
      </c>
      <c r="O34">
        <v>9.5258000000000003</v>
      </c>
      <c r="P34">
        <v>4.8967999999999998</v>
      </c>
    </row>
    <row r="35" spans="4:16" x14ac:dyDescent="0.25">
      <c r="D35">
        <v>33</v>
      </c>
      <c r="E35">
        <v>32</v>
      </c>
      <c r="F35">
        <v>7.0434000000000001</v>
      </c>
      <c r="G35">
        <v>7.2141000000000002</v>
      </c>
      <c r="H35">
        <f t="shared" si="0"/>
        <v>7.0767000000000033</v>
      </c>
      <c r="I35">
        <f t="shared" si="1"/>
        <v>6.1354999999995385E-2</v>
      </c>
      <c r="J35">
        <f t="shared" si="2"/>
        <v>6.1389999999997613E-2</v>
      </c>
      <c r="K35">
        <f t="shared" si="8"/>
        <v>7.1380549999999987</v>
      </c>
      <c r="L35">
        <f t="shared" si="8"/>
        <v>7.1994449999999963</v>
      </c>
      <c r="M35">
        <f t="shared" si="8"/>
        <v>7.0767000000000033</v>
      </c>
      <c r="N35">
        <v>7.5088999999999997</v>
      </c>
      <c r="O35">
        <v>9.2462</v>
      </c>
      <c r="P35">
        <v>5.2127999999999997</v>
      </c>
    </row>
    <row r="36" spans="4:16" x14ac:dyDescent="0.25">
      <c r="D36">
        <v>34</v>
      </c>
      <c r="E36">
        <v>33</v>
      </c>
      <c r="F36">
        <v>7.0876999999999999</v>
      </c>
      <c r="G36">
        <v>7.2340999999999998</v>
      </c>
      <c r="H36">
        <f t="shared" si="0"/>
        <v>7.1147000000000036</v>
      </c>
      <c r="I36">
        <f t="shared" si="1"/>
        <v>5.258999999999503E-2</v>
      </c>
      <c r="J36">
        <f t="shared" si="2"/>
        <v>5.2619999999997447E-2</v>
      </c>
      <c r="K36">
        <f t="shared" si="8"/>
        <v>7.1672899999999986</v>
      </c>
      <c r="L36">
        <f t="shared" si="8"/>
        <v>7.2199099999999961</v>
      </c>
      <c r="M36">
        <f t="shared" si="8"/>
        <v>7.1147000000000036</v>
      </c>
      <c r="N36">
        <v>7.4831000000000003</v>
      </c>
      <c r="O36">
        <v>8.9687000000000001</v>
      </c>
      <c r="P36">
        <v>5.5256999999999996</v>
      </c>
    </row>
    <row r="37" spans="4:16" x14ac:dyDescent="0.25">
      <c r="D37">
        <v>35</v>
      </c>
      <c r="E37">
        <v>34</v>
      </c>
      <c r="F37">
        <v>7.1315999999999997</v>
      </c>
      <c r="G37">
        <v>7.2535999999999996</v>
      </c>
      <c r="H37">
        <f t="shared" si="0"/>
        <v>7.1527000000000038</v>
      </c>
      <c r="I37">
        <f t="shared" si="1"/>
        <v>4.3824999999994674E-2</v>
      </c>
      <c r="J37">
        <f t="shared" si="2"/>
        <v>4.384999999999728E-2</v>
      </c>
      <c r="K37">
        <f t="shared" si="8"/>
        <v>7.1965249999999985</v>
      </c>
      <c r="L37">
        <f t="shared" si="8"/>
        <v>7.2403749999999958</v>
      </c>
      <c r="M37">
        <f t="shared" si="8"/>
        <v>7.1527000000000038</v>
      </c>
      <c r="N37">
        <v>7.4580000000000002</v>
      </c>
      <c r="O37">
        <v>8.6930999999999994</v>
      </c>
      <c r="P37">
        <v>5.8356000000000003</v>
      </c>
    </row>
    <row r="38" spans="4:16" x14ac:dyDescent="0.25">
      <c r="D38">
        <v>36</v>
      </c>
      <c r="E38">
        <v>35</v>
      </c>
      <c r="F38">
        <v>7.1749000000000001</v>
      </c>
      <c r="G38">
        <v>7.2725</v>
      </c>
      <c r="H38">
        <f t="shared" si="0"/>
        <v>7.1907000000000041</v>
      </c>
      <c r="I38">
        <f t="shared" si="1"/>
        <v>3.5059999999994318E-2</v>
      </c>
      <c r="J38">
        <f t="shared" si="2"/>
        <v>3.5079999999997113E-2</v>
      </c>
      <c r="K38">
        <f t="shared" si="8"/>
        <v>7.2257599999999984</v>
      </c>
      <c r="L38">
        <f t="shared" si="8"/>
        <v>7.2608399999999955</v>
      </c>
      <c r="M38">
        <f t="shared" si="8"/>
        <v>7.1907000000000041</v>
      </c>
      <c r="N38">
        <v>7.4337</v>
      </c>
      <c r="O38">
        <v>8.4193999999999996</v>
      </c>
      <c r="P38">
        <v>6.1425000000000001</v>
      </c>
    </row>
    <row r="39" spans="4:16" x14ac:dyDescent="0.25">
      <c r="D39">
        <v>37</v>
      </c>
      <c r="E39">
        <v>36</v>
      </c>
      <c r="F39">
        <v>7.2176999999999998</v>
      </c>
      <c r="G39">
        <v>7.2907999999999999</v>
      </c>
      <c r="H39">
        <f t="shared" si="0"/>
        <v>7.2287000000000043</v>
      </c>
      <c r="I39">
        <f t="shared" si="1"/>
        <v>2.6294999999993962E-2</v>
      </c>
      <c r="J39">
        <f t="shared" si="2"/>
        <v>2.6309999999996947E-2</v>
      </c>
      <c r="K39">
        <f t="shared" ref="K39:M41" si="9">K38+(K$42-K$22)/20</f>
        <v>7.2549949999999983</v>
      </c>
      <c r="L39">
        <f t="shared" si="9"/>
        <v>7.2813049999999953</v>
      </c>
      <c r="M39">
        <f t="shared" si="9"/>
        <v>7.2287000000000043</v>
      </c>
      <c r="N39">
        <v>7.41</v>
      </c>
      <c r="O39">
        <v>8.1476000000000006</v>
      </c>
      <c r="P39">
        <v>6.4466999999999999</v>
      </c>
    </row>
    <row r="40" spans="4:16" x14ac:dyDescent="0.25">
      <c r="D40">
        <v>38</v>
      </c>
      <c r="E40">
        <v>37</v>
      </c>
      <c r="F40">
        <v>7.2599</v>
      </c>
      <c r="G40">
        <v>7.3086000000000002</v>
      </c>
      <c r="H40">
        <f t="shared" si="0"/>
        <v>7.2667000000000046</v>
      </c>
      <c r="I40">
        <f t="shared" si="1"/>
        <v>1.7529999999993606E-2</v>
      </c>
      <c r="J40">
        <f t="shared" si="2"/>
        <v>1.753999999999678E-2</v>
      </c>
      <c r="K40">
        <f t="shared" si="9"/>
        <v>7.2842299999999982</v>
      </c>
      <c r="L40">
        <f t="shared" si="9"/>
        <v>7.301769999999995</v>
      </c>
      <c r="M40">
        <f t="shared" si="9"/>
        <v>7.2667000000000046</v>
      </c>
      <c r="N40">
        <v>7.3868999999999998</v>
      </c>
      <c r="O40">
        <v>7.8776000000000002</v>
      </c>
      <c r="P40">
        <v>6.7481</v>
      </c>
    </row>
    <row r="41" spans="4:16" x14ac:dyDescent="0.25">
      <c r="D41">
        <v>39</v>
      </c>
      <c r="E41">
        <v>38</v>
      </c>
      <c r="F41">
        <v>7.3015999999999996</v>
      </c>
      <c r="G41">
        <v>7.3258999999999999</v>
      </c>
      <c r="H41">
        <f t="shared" si="0"/>
        <v>7.3047000000000049</v>
      </c>
      <c r="I41">
        <f t="shared" si="1"/>
        <v>8.7649999999932504E-3</v>
      </c>
      <c r="J41">
        <f t="shared" si="2"/>
        <v>8.7699999999966138E-3</v>
      </c>
      <c r="K41">
        <f t="shared" si="9"/>
        <v>7.3134649999999981</v>
      </c>
      <c r="L41">
        <f t="shared" si="9"/>
        <v>7.3222349999999947</v>
      </c>
      <c r="M41">
        <f t="shared" si="9"/>
        <v>7.3047000000000049</v>
      </c>
      <c r="N41">
        <v>7.3644999999999996</v>
      </c>
      <c r="O41">
        <v>7.6093000000000002</v>
      </c>
      <c r="P41">
        <v>7.0467000000000004</v>
      </c>
    </row>
    <row r="42" spans="4:16" x14ac:dyDescent="0.25">
      <c r="D42">
        <v>40</v>
      </c>
      <c r="E42">
        <v>39</v>
      </c>
      <c r="F42">
        <v>7.3426999999999998</v>
      </c>
      <c r="G42">
        <v>7.3426999999999998</v>
      </c>
      <c r="H42">
        <f t="shared" si="0"/>
        <v>7.3426999999999998</v>
      </c>
      <c r="I42">
        <f t="shared" si="1"/>
        <v>0</v>
      </c>
      <c r="J42">
        <f t="shared" si="2"/>
        <v>0</v>
      </c>
      <c r="K42">
        <f>VLOOKUP($D42,$S$3:$V$9,2)</f>
        <v>7.3426999999999998</v>
      </c>
      <c r="L42">
        <f>VLOOKUP($D42,$S$3:$V$9,3)</f>
        <v>7.3426999999999998</v>
      </c>
      <c r="M42">
        <f>VLOOKUP($D42,$S$3:$V$9,4)</f>
        <v>7.3426999999999998</v>
      </c>
      <c r="N42">
        <v>7.3426999999999998</v>
      </c>
      <c r="O42">
        <v>7.3426999999999998</v>
      </c>
      <c r="P42">
        <v>7.3426999999999998</v>
      </c>
    </row>
    <row r="43" spans="4:16" x14ac:dyDescent="0.25">
      <c r="E43">
        <v>40</v>
      </c>
      <c r="H43">
        <f>H42</f>
        <v>7.3426999999999998</v>
      </c>
    </row>
    <row r="45" spans="4:16" x14ac:dyDescent="0.25">
      <c r="F45">
        <f>F42-F3</f>
        <v>1.9299999999999997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J9"/>
  <sheetViews>
    <sheetView tabSelected="1" zoomScaleNormal="100" workbookViewId="0">
      <selection activeCell="X64" sqref="X64"/>
    </sheetView>
  </sheetViews>
  <sheetFormatPr defaultRowHeight="15" x14ac:dyDescent="0.25"/>
  <cols>
    <col min="1" max="1" width="9.140625" style="2"/>
    <col min="2" max="2" width="18" style="2" customWidth="1"/>
    <col min="3" max="5" width="9.140625" style="2" customWidth="1"/>
    <col min="6" max="6" width="9.140625" style="2"/>
    <col min="7" max="7" width="9.28515625" style="2" bestFit="1" customWidth="1"/>
    <col min="8" max="11" width="9.140625" style="2"/>
    <col min="12" max="12" width="15.28515625" style="2" customWidth="1"/>
    <col min="13" max="16384" width="9.140625" style="2"/>
  </cols>
  <sheetData>
    <row r="1" spans="2:10" ht="15.75" x14ac:dyDescent="0.25">
      <c r="B1" s="39"/>
      <c r="C1" s="39"/>
      <c r="D1" s="39"/>
      <c r="E1" s="39"/>
      <c r="F1" s="39"/>
      <c r="G1" s="39"/>
      <c r="H1" s="39"/>
      <c r="I1" s="39"/>
    </row>
    <row r="2" spans="2:10" ht="15.75" x14ac:dyDescent="0.25">
      <c r="B2" s="44" t="s">
        <v>180</v>
      </c>
      <c r="C2" s="45"/>
      <c r="D2" s="45"/>
      <c r="E2" s="45"/>
      <c r="F2" s="45"/>
      <c r="G2" s="45"/>
      <c r="H2" s="45"/>
      <c r="I2" s="45"/>
      <c r="J2" s="67"/>
    </row>
    <row r="3" spans="2:10" ht="15.75" x14ac:dyDescent="0.25">
      <c r="B3" s="30"/>
      <c r="C3" s="128" t="s">
        <v>29</v>
      </c>
      <c r="D3" s="128" t="s">
        <v>30</v>
      </c>
      <c r="E3" s="128" t="s">
        <v>31</v>
      </c>
      <c r="F3" s="128" t="s">
        <v>32</v>
      </c>
      <c r="G3" s="128" t="s">
        <v>33</v>
      </c>
      <c r="H3" s="128" t="s">
        <v>34</v>
      </c>
      <c r="I3" s="128" t="s">
        <v>35</v>
      </c>
      <c r="J3" s="129" t="s">
        <v>194</v>
      </c>
    </row>
    <row r="4" spans="2:10" ht="15.75" x14ac:dyDescent="0.25">
      <c r="B4" s="30" t="s">
        <v>192</v>
      </c>
      <c r="C4" s="32">
        <v>0</v>
      </c>
      <c r="D4" s="40">
        <v>9.4436</v>
      </c>
      <c r="E4" s="40">
        <v>5.8978999999999999</v>
      </c>
      <c r="F4" s="40">
        <v>5.7492999999999999</v>
      </c>
      <c r="G4" s="40">
        <v>10.6</v>
      </c>
      <c r="H4" s="40">
        <v>18.126899999999999</v>
      </c>
      <c r="I4" s="40">
        <v>8.7260000000000009</v>
      </c>
      <c r="J4" s="69">
        <v>14.381500000000001</v>
      </c>
    </row>
    <row r="5" spans="2:10" ht="15.75" x14ac:dyDescent="0.25">
      <c r="B5" s="30" t="s">
        <v>193</v>
      </c>
      <c r="C5" s="32">
        <v>0</v>
      </c>
      <c r="D5" s="40">
        <v>23.268999999999998</v>
      </c>
      <c r="E5" s="40">
        <v>25.068899999999999</v>
      </c>
      <c r="F5" s="40">
        <v>21.009</v>
      </c>
      <c r="G5" s="40">
        <v>19.559699999999999</v>
      </c>
      <c r="H5" s="40">
        <v>18.6477</v>
      </c>
      <c r="I5" s="40">
        <v>15.949400000000001</v>
      </c>
      <c r="J5" s="69">
        <v>26.340599999999998</v>
      </c>
    </row>
    <row r="6" spans="2:10" ht="15.75" x14ac:dyDescent="0.25">
      <c r="B6" s="30" t="s">
        <v>123</v>
      </c>
      <c r="C6" s="32">
        <v>0</v>
      </c>
      <c r="D6" s="32">
        <v>16.72</v>
      </c>
      <c r="E6" s="32">
        <v>16.72</v>
      </c>
      <c r="F6" s="32">
        <v>16.72</v>
      </c>
      <c r="G6" s="32">
        <v>16.72</v>
      </c>
      <c r="H6" s="32">
        <v>16.72</v>
      </c>
      <c r="I6" s="32">
        <v>16.72</v>
      </c>
      <c r="J6" s="43">
        <v>16.72</v>
      </c>
    </row>
    <row r="7" spans="2:10" ht="15.75" x14ac:dyDescent="0.25">
      <c r="B7" s="30" t="s">
        <v>124</v>
      </c>
      <c r="C7" s="47">
        <v>0</v>
      </c>
      <c r="D7" s="40">
        <v>24.18</v>
      </c>
      <c r="E7" s="40">
        <v>24.18</v>
      </c>
      <c r="F7" s="40">
        <v>24.18</v>
      </c>
      <c r="G7" s="40">
        <v>24.18</v>
      </c>
      <c r="H7" s="40">
        <v>24.18</v>
      </c>
      <c r="I7" s="40">
        <v>24.18</v>
      </c>
      <c r="J7" s="68">
        <v>24.18</v>
      </c>
    </row>
    <row r="8" spans="2:10" ht="15.75" x14ac:dyDescent="0.25">
      <c r="B8" s="30" t="s">
        <v>175</v>
      </c>
      <c r="C8" s="32">
        <v>0</v>
      </c>
      <c r="D8" s="32">
        <v>24.21</v>
      </c>
      <c r="E8" s="32">
        <v>24.21</v>
      </c>
      <c r="F8" s="32">
        <v>24.21</v>
      </c>
      <c r="G8" s="32">
        <v>24.21</v>
      </c>
      <c r="H8" s="32">
        <v>24.21</v>
      </c>
      <c r="I8" s="32">
        <v>24.21</v>
      </c>
      <c r="J8" s="43">
        <v>24.21</v>
      </c>
    </row>
    <row r="9" spans="2:10" ht="62.25" customHeight="1" x14ac:dyDescent="0.25">
      <c r="B9" s="107" t="s">
        <v>244</v>
      </c>
      <c r="C9" s="108"/>
      <c r="D9" s="108"/>
      <c r="E9" s="108"/>
      <c r="F9" s="108"/>
      <c r="G9" s="108"/>
      <c r="H9" s="108"/>
      <c r="I9" s="108"/>
      <c r="J9" s="109"/>
    </row>
  </sheetData>
  <mergeCells count="1">
    <mergeCell ref="B9:J9"/>
  </mergeCells>
  <pageMargins left="0.7" right="0.7" top="0.75" bottom="0.75" header="0.3" footer="0.3"/>
  <pageSetup scale="9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6"/>
  <sheetViews>
    <sheetView tabSelected="1" zoomScaleNormal="100" workbookViewId="0">
      <selection activeCell="X64" sqref="X64"/>
    </sheetView>
  </sheetViews>
  <sheetFormatPr defaultRowHeight="15" x14ac:dyDescent="0.25"/>
  <cols>
    <col min="1" max="1" width="9.140625" style="2"/>
    <col min="2" max="2" width="18" style="2" customWidth="1"/>
    <col min="3" max="5" width="9.140625" style="2" customWidth="1"/>
    <col min="6" max="6" width="9.140625" style="2"/>
    <col min="7" max="7" width="9.28515625" style="2" bestFit="1" customWidth="1"/>
    <col min="8" max="11" width="9.140625" style="2"/>
    <col min="12" max="12" width="15.28515625" style="2" customWidth="1"/>
    <col min="13" max="16384" width="9.140625" style="2"/>
  </cols>
  <sheetData>
    <row r="2" spans="2:8" ht="15.75" x14ac:dyDescent="0.25">
      <c r="B2" s="44" t="s">
        <v>196</v>
      </c>
      <c r="C2" s="45"/>
      <c r="D2" s="45"/>
      <c r="E2" s="45"/>
      <c r="F2" s="45"/>
      <c r="G2" s="45"/>
      <c r="H2" s="46"/>
    </row>
    <row r="3" spans="2:8" ht="15.75" x14ac:dyDescent="0.25">
      <c r="B3" s="30"/>
      <c r="C3" s="32" t="s">
        <v>218</v>
      </c>
      <c r="E3" s="32" t="s">
        <v>219</v>
      </c>
      <c r="H3" s="43"/>
    </row>
    <row r="4" spans="2:8" ht="15.75" x14ac:dyDescent="0.25">
      <c r="B4" s="70" t="s">
        <v>197</v>
      </c>
      <c r="C4" s="32">
        <v>3796.8</v>
      </c>
      <c r="E4" s="32"/>
      <c r="H4" s="43"/>
    </row>
    <row r="5" spans="2:8" ht="15.75" x14ac:dyDescent="0.25">
      <c r="B5" s="59" t="s">
        <v>124</v>
      </c>
      <c r="C5" s="71">
        <v>3745.3</v>
      </c>
      <c r="E5" s="40">
        <f>C5-C4</f>
        <v>-51.5</v>
      </c>
      <c r="H5" s="43"/>
    </row>
    <row r="6" spans="2:8" ht="15.75" x14ac:dyDescent="0.25">
      <c r="B6" s="33" t="s">
        <v>175</v>
      </c>
      <c r="C6" s="85">
        <v>3707.6</v>
      </c>
      <c r="D6" s="86"/>
      <c r="E6" s="87">
        <f>C6-C4</f>
        <v>-89.200000000000273</v>
      </c>
      <c r="F6" s="86"/>
      <c r="G6" s="86"/>
      <c r="H6" s="88"/>
    </row>
  </sheetData>
  <pageMargins left="0.7" right="0.7" top="0.75" bottom="0.75" header="0.3" footer="0.3"/>
  <pageSetup scale="9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2:AA66"/>
  <sheetViews>
    <sheetView tabSelected="1" topLeftCell="B1" zoomScaleNormal="100" workbookViewId="0">
      <selection activeCell="X64" sqref="X64"/>
    </sheetView>
  </sheetViews>
  <sheetFormatPr defaultRowHeight="15" x14ac:dyDescent="0.25"/>
  <cols>
    <col min="2" max="2" width="4.42578125" bestFit="1" customWidth="1"/>
    <col min="3" max="3" width="17.5703125" customWidth="1"/>
    <col min="4" max="13" width="13" customWidth="1"/>
    <col min="16" max="26" width="9.28515625" bestFit="1" customWidth="1"/>
  </cols>
  <sheetData>
    <row r="2" spans="2:27" ht="15.75" x14ac:dyDescent="0.25">
      <c r="B2" s="48"/>
      <c r="C2" s="23" t="s">
        <v>139</v>
      </c>
      <c r="D2" s="49"/>
      <c r="E2" s="49"/>
      <c r="F2" s="49"/>
      <c r="G2" s="49"/>
      <c r="H2" s="49"/>
      <c r="I2" s="49"/>
      <c r="J2" s="49"/>
      <c r="K2" s="49"/>
      <c r="L2" s="50"/>
      <c r="M2" s="52"/>
      <c r="O2" t="s">
        <v>203</v>
      </c>
    </row>
    <row r="3" spans="2:27" ht="15.75" x14ac:dyDescent="0.25">
      <c r="B3" s="51"/>
      <c r="C3" s="63"/>
      <c r="D3" s="64">
        <v>1</v>
      </c>
      <c r="E3" s="64">
        <v>2</v>
      </c>
      <c r="F3" s="64">
        <v>3</v>
      </c>
      <c r="G3" s="64">
        <v>4</v>
      </c>
      <c r="H3" s="64">
        <v>5</v>
      </c>
      <c r="I3" s="64">
        <v>6</v>
      </c>
      <c r="J3" s="64">
        <v>7</v>
      </c>
      <c r="K3" s="64">
        <v>8</v>
      </c>
      <c r="L3" s="65">
        <v>9</v>
      </c>
      <c r="M3" s="64"/>
      <c r="O3" t="s">
        <v>204</v>
      </c>
    </row>
    <row r="4" spans="2:27" ht="30.75" customHeight="1" x14ac:dyDescent="0.25">
      <c r="B4" s="51"/>
      <c r="C4" s="52"/>
      <c r="D4" s="53" t="s">
        <v>36</v>
      </c>
      <c r="E4" s="53" t="s">
        <v>129</v>
      </c>
      <c r="F4" s="53" t="s">
        <v>209</v>
      </c>
      <c r="G4" s="53" t="s">
        <v>207</v>
      </c>
      <c r="H4" s="53" t="s">
        <v>208</v>
      </c>
      <c r="I4" s="53" t="s">
        <v>138</v>
      </c>
      <c r="J4" s="53" t="s">
        <v>111</v>
      </c>
      <c r="K4" s="53" t="s">
        <v>112</v>
      </c>
      <c r="L4" s="54" t="s">
        <v>115</v>
      </c>
      <c r="M4" s="53"/>
      <c r="O4" s="7"/>
      <c r="P4" s="16"/>
      <c r="Q4" s="16"/>
      <c r="R4" s="16"/>
      <c r="S4" s="16"/>
      <c r="T4" s="16"/>
      <c r="U4" s="16"/>
      <c r="V4" s="16"/>
      <c r="W4" s="16"/>
      <c r="X4" s="16"/>
      <c r="Y4" s="16" t="s">
        <v>89</v>
      </c>
      <c r="Z4" s="16" t="s">
        <v>130</v>
      </c>
      <c r="AA4" s="17" t="s">
        <v>131</v>
      </c>
    </row>
    <row r="5" spans="2:27" ht="15.75" x14ac:dyDescent="0.25">
      <c r="B5" s="51">
        <v>1</v>
      </c>
      <c r="C5" s="52" t="s">
        <v>81</v>
      </c>
      <c r="D5" s="55">
        <f>P5</f>
        <v>5.8783999999999998E-3</v>
      </c>
      <c r="E5" s="55">
        <f t="shared" ref="E5:L13" si="0">Q5</f>
        <v>0.11446000000000001</v>
      </c>
      <c r="F5" s="55">
        <f t="shared" si="0"/>
        <v>0.28961999999999999</v>
      </c>
      <c r="G5" s="55">
        <f t="shared" si="0"/>
        <v>7.1111999999999998E-3</v>
      </c>
      <c r="H5" s="55">
        <f t="shared" si="0"/>
        <v>0.10970000000000001</v>
      </c>
      <c r="I5" s="55">
        <f t="shared" si="0"/>
        <v>2.1337999999999999E-2</v>
      </c>
      <c r="J5" s="55">
        <f t="shared" si="0"/>
        <v>0.34882999999999997</v>
      </c>
      <c r="K5" s="55">
        <f t="shared" si="0"/>
        <v>0.1179</v>
      </c>
      <c r="L5" s="55">
        <f t="shared" si="0"/>
        <v>0.30291000000000001</v>
      </c>
      <c r="M5" s="96"/>
      <c r="O5" s="7"/>
      <c r="P5" s="18">
        <v>5.8783999999999998E-3</v>
      </c>
      <c r="Q5" s="18">
        <v>0.11446000000000001</v>
      </c>
      <c r="R5" s="18">
        <v>0.28961999999999999</v>
      </c>
      <c r="S5" s="18">
        <v>7.1111999999999998E-3</v>
      </c>
      <c r="T5" s="18">
        <v>0.10970000000000001</v>
      </c>
      <c r="U5" s="18">
        <v>2.1337999999999999E-2</v>
      </c>
      <c r="V5" s="18">
        <v>0.34882999999999997</v>
      </c>
      <c r="W5" s="18">
        <v>0.1179</v>
      </c>
      <c r="X5" s="18">
        <v>0.30291000000000001</v>
      </c>
      <c r="Y5" s="18">
        <v>3.1E-2</v>
      </c>
      <c r="Z5" s="18">
        <v>5.1200000000000002E-2</v>
      </c>
      <c r="AA5" s="22">
        <v>0</v>
      </c>
    </row>
    <row r="6" spans="2:27" ht="15.75" x14ac:dyDescent="0.25">
      <c r="B6" s="51">
        <v>2</v>
      </c>
      <c r="C6" s="52" t="s">
        <v>167</v>
      </c>
      <c r="D6" s="55">
        <f t="shared" ref="D6:D13" si="1">P6</f>
        <v>0.77192000000000005</v>
      </c>
      <c r="E6" s="55">
        <f t="shared" si="0"/>
        <v>2.2440999999999999E-2</v>
      </c>
      <c r="F6" s="55">
        <f t="shared" si="0"/>
        <v>6.2511999999999998E-2</v>
      </c>
      <c r="G6" s="55">
        <f t="shared" si="0"/>
        <v>0.30470000000000003</v>
      </c>
      <c r="H6" s="55">
        <f t="shared" si="0"/>
        <v>0.31057000000000001</v>
      </c>
      <c r="I6" s="55">
        <f t="shared" si="0"/>
        <v>0.26401000000000002</v>
      </c>
      <c r="J6" s="55">
        <f t="shared" si="0"/>
        <v>5.8330999999999999E-3</v>
      </c>
      <c r="K6" s="55">
        <f t="shared" si="0"/>
        <v>4.5824999999999997E-6</v>
      </c>
      <c r="L6" s="55">
        <f t="shared" si="0"/>
        <v>8.4533000000000004E-3</v>
      </c>
      <c r="M6" s="96"/>
      <c r="O6" s="7"/>
      <c r="P6" s="18">
        <v>0.77192000000000005</v>
      </c>
      <c r="Q6" s="18">
        <v>2.2440999999999999E-2</v>
      </c>
      <c r="R6" s="18">
        <v>6.2511999999999998E-2</v>
      </c>
      <c r="S6" s="18">
        <v>0.30470000000000003</v>
      </c>
      <c r="T6" s="18">
        <v>0.31057000000000001</v>
      </c>
      <c r="U6" s="18">
        <v>0.26401000000000002</v>
      </c>
      <c r="V6" s="18">
        <v>5.8330999999999999E-3</v>
      </c>
      <c r="W6" s="18">
        <v>4.5824999999999997E-6</v>
      </c>
      <c r="X6" s="18">
        <v>8.4533000000000004E-3</v>
      </c>
      <c r="Y6" s="18">
        <v>5.5999999999999999E-3</v>
      </c>
      <c r="Z6" s="18">
        <v>1E-4</v>
      </c>
      <c r="AA6" s="22">
        <v>3.1699999999999999E-2</v>
      </c>
    </row>
    <row r="7" spans="2:27" ht="15.75" x14ac:dyDescent="0.25">
      <c r="B7" s="51">
        <v>3</v>
      </c>
      <c r="C7" s="52" t="s">
        <v>75</v>
      </c>
      <c r="D7" s="55">
        <f t="shared" si="1"/>
        <v>7.2848000000000001E-3</v>
      </c>
      <c r="E7" s="55">
        <f t="shared" si="0"/>
        <v>4.9457000000000001E-2</v>
      </c>
      <c r="F7" s="55">
        <f t="shared" si="0"/>
        <v>5.1515000000000003E-4</v>
      </c>
      <c r="G7" s="55">
        <f t="shared" si="0"/>
        <v>7.7828000000000003E-3</v>
      </c>
      <c r="H7" s="55">
        <f t="shared" si="0"/>
        <v>3.6881999999999998E-2</v>
      </c>
      <c r="I7" s="55">
        <f t="shared" si="0"/>
        <v>2.2342E-3</v>
      </c>
      <c r="J7" s="55">
        <f t="shared" si="0"/>
        <v>1.0241999999999999E-2</v>
      </c>
      <c r="K7" s="55">
        <f t="shared" si="0"/>
        <v>4.8106999999999997E-2</v>
      </c>
      <c r="L7" s="55">
        <f t="shared" si="0"/>
        <v>8.2894000000000006E-3</v>
      </c>
      <c r="M7" s="96"/>
      <c r="O7" s="7"/>
      <c r="P7" s="18">
        <v>7.2848000000000001E-3</v>
      </c>
      <c r="Q7" s="18">
        <v>4.9457000000000001E-2</v>
      </c>
      <c r="R7" s="18">
        <v>5.1515000000000003E-4</v>
      </c>
      <c r="S7" s="18">
        <v>7.7828000000000003E-3</v>
      </c>
      <c r="T7" s="18">
        <v>3.6881999999999998E-2</v>
      </c>
      <c r="U7" s="18">
        <v>2.2342E-3</v>
      </c>
      <c r="V7" s="18">
        <v>1.0241999999999999E-2</v>
      </c>
      <c r="W7" s="18">
        <v>4.8106999999999997E-2</v>
      </c>
      <c r="X7" s="18">
        <v>8.2894000000000006E-3</v>
      </c>
      <c r="Y7" s="18">
        <v>7.3700000000000002E-2</v>
      </c>
      <c r="Z7" s="18">
        <v>8.2699999999999996E-2</v>
      </c>
      <c r="AA7" s="22">
        <v>2.9999999999999997E-4</v>
      </c>
    </row>
    <row r="8" spans="2:27" ht="15.75" x14ac:dyDescent="0.25">
      <c r="B8" s="51">
        <v>4</v>
      </c>
      <c r="C8" s="52" t="s">
        <v>166</v>
      </c>
      <c r="D8" s="55">
        <f t="shared" si="1"/>
        <v>3.4338999999999998E-5</v>
      </c>
      <c r="E8" s="55">
        <f t="shared" si="0"/>
        <v>4.3159999999999997E-2</v>
      </c>
      <c r="F8" s="55">
        <f t="shared" si="0"/>
        <v>0.21554999999999999</v>
      </c>
      <c r="G8" s="55">
        <f t="shared" si="0"/>
        <v>5.8160000000000003E-2</v>
      </c>
      <c r="H8" s="55">
        <f t="shared" si="0"/>
        <v>7.7360999999999999E-2</v>
      </c>
      <c r="I8" s="55">
        <f t="shared" si="0"/>
        <v>1.0261000000000001E-3</v>
      </c>
      <c r="J8" s="55">
        <f t="shared" si="0"/>
        <v>0.10496999999999999</v>
      </c>
      <c r="K8" s="55">
        <f t="shared" si="0"/>
        <v>4.7689000000000002E-2</v>
      </c>
      <c r="L8" s="55">
        <f t="shared" si="0"/>
        <v>0.25183</v>
      </c>
      <c r="M8" s="96"/>
      <c r="O8" s="7"/>
      <c r="P8" s="18">
        <v>3.4338999999999998E-5</v>
      </c>
      <c r="Q8" s="18">
        <v>4.3159999999999997E-2</v>
      </c>
      <c r="R8" s="18">
        <v>0.21554999999999999</v>
      </c>
      <c r="S8" s="18">
        <v>5.8160000000000003E-2</v>
      </c>
      <c r="T8" s="18">
        <v>7.7360999999999999E-2</v>
      </c>
      <c r="U8" s="18">
        <v>1.0261000000000001E-3</v>
      </c>
      <c r="V8" s="18">
        <v>0.10496999999999999</v>
      </c>
      <c r="W8" s="18">
        <v>4.7689000000000002E-2</v>
      </c>
      <c r="X8" s="18">
        <v>0.25183</v>
      </c>
      <c r="Y8" s="18">
        <v>0.35680000000000001</v>
      </c>
      <c r="Z8" s="18">
        <v>1.47E-2</v>
      </c>
      <c r="AA8" s="22">
        <v>0.93269999999999997</v>
      </c>
    </row>
    <row r="9" spans="2:27" ht="15.75" x14ac:dyDescent="0.25">
      <c r="B9" s="51">
        <v>5</v>
      </c>
      <c r="C9" s="52" t="s">
        <v>76</v>
      </c>
      <c r="D9" s="55">
        <f t="shared" si="1"/>
        <v>6.4323999999999996E-6</v>
      </c>
      <c r="E9" s="55">
        <f t="shared" si="0"/>
        <v>1.4009000000000001E-2</v>
      </c>
      <c r="F9" s="55">
        <f t="shared" si="0"/>
        <v>1.5361E-2</v>
      </c>
      <c r="G9" s="55">
        <f t="shared" si="0"/>
        <v>2.7303999999999998E-2</v>
      </c>
      <c r="H9" s="55">
        <f t="shared" si="0"/>
        <v>3.2211999999999998E-2</v>
      </c>
      <c r="I9" s="55">
        <f t="shared" si="0"/>
        <v>1.1622E-3</v>
      </c>
      <c r="J9" s="55">
        <f t="shared" si="0"/>
        <v>8.7214000000000007E-3</v>
      </c>
      <c r="K9" s="55">
        <f t="shared" si="0"/>
        <v>1.5748000000000002E-2</v>
      </c>
      <c r="L9" s="55">
        <f t="shared" si="0"/>
        <v>2.7073000000000002E-3</v>
      </c>
      <c r="M9" s="96"/>
      <c r="O9" s="7"/>
      <c r="P9" s="18">
        <v>6.4323999999999996E-6</v>
      </c>
      <c r="Q9" s="18">
        <v>1.4009000000000001E-2</v>
      </c>
      <c r="R9" s="18">
        <v>1.5361E-2</v>
      </c>
      <c r="S9" s="18">
        <v>2.7303999999999998E-2</v>
      </c>
      <c r="T9" s="18">
        <v>3.2211999999999998E-2</v>
      </c>
      <c r="U9" s="18">
        <v>1.1622E-3</v>
      </c>
      <c r="V9" s="18">
        <v>8.7214000000000007E-3</v>
      </c>
      <c r="W9" s="18">
        <v>1.5748000000000002E-2</v>
      </c>
      <c r="X9" s="18">
        <v>2.7073000000000002E-3</v>
      </c>
      <c r="Y9" s="18">
        <v>1.18E-2</v>
      </c>
      <c r="Z9" s="18">
        <v>2.0000000000000001E-4</v>
      </c>
      <c r="AA9" s="22">
        <v>2.6200000000000001E-2</v>
      </c>
    </row>
    <row r="10" spans="2:27" ht="15.75" x14ac:dyDescent="0.25">
      <c r="B10" s="51">
        <v>6</v>
      </c>
      <c r="C10" s="52" t="s">
        <v>77</v>
      </c>
      <c r="D10" s="55">
        <f t="shared" si="1"/>
        <v>4.9753000000000003E-5</v>
      </c>
      <c r="E10" s="55">
        <f t="shared" si="0"/>
        <v>7.0340000000000003E-3</v>
      </c>
      <c r="F10" s="55">
        <f t="shared" si="0"/>
        <v>5.8930000000000003E-2</v>
      </c>
      <c r="G10" s="55">
        <f t="shared" si="0"/>
        <v>5.4125E-2</v>
      </c>
      <c r="H10" s="55">
        <f t="shared" si="0"/>
        <v>1.7578E-2</v>
      </c>
      <c r="I10" s="55">
        <f t="shared" si="0"/>
        <v>3.3352000000000002E-4</v>
      </c>
      <c r="J10" s="55">
        <f t="shared" si="0"/>
        <v>3.0071000000000001E-2</v>
      </c>
      <c r="K10" s="55">
        <f t="shared" si="0"/>
        <v>8.0782000000000007E-3</v>
      </c>
      <c r="L10" s="55">
        <f t="shared" si="0"/>
        <v>2.7878E-2</v>
      </c>
      <c r="M10" s="96"/>
      <c r="O10" s="7"/>
      <c r="P10" s="18">
        <v>4.9753000000000003E-5</v>
      </c>
      <c r="Q10" s="18">
        <v>7.0340000000000003E-3</v>
      </c>
      <c r="R10" s="18">
        <v>5.8930000000000003E-2</v>
      </c>
      <c r="S10" s="18">
        <v>5.4125E-2</v>
      </c>
      <c r="T10" s="18">
        <v>1.7578E-2</v>
      </c>
      <c r="U10" s="18">
        <v>3.3352000000000002E-4</v>
      </c>
      <c r="V10" s="18">
        <v>3.0071000000000001E-2</v>
      </c>
      <c r="W10" s="18">
        <v>8.0782000000000007E-3</v>
      </c>
      <c r="X10" s="18">
        <v>2.7878E-2</v>
      </c>
      <c r="Y10" s="18">
        <v>8.9999999999999993E-3</v>
      </c>
      <c r="Z10" s="18">
        <v>2.0299999999999999E-2</v>
      </c>
      <c r="AA10" s="22">
        <v>5.0000000000000001E-3</v>
      </c>
    </row>
    <row r="11" spans="2:27" ht="15.75" x14ac:dyDescent="0.25">
      <c r="B11" s="51">
        <v>7</v>
      </c>
      <c r="C11" s="52" t="s">
        <v>78</v>
      </c>
      <c r="D11" s="55">
        <f t="shared" si="1"/>
        <v>3.9364999999999999E-3</v>
      </c>
      <c r="E11" s="55">
        <f t="shared" si="0"/>
        <v>0.52724000000000004</v>
      </c>
      <c r="F11" s="55">
        <f t="shared" si="0"/>
        <v>9.3431000000000004E-4</v>
      </c>
      <c r="G11" s="55">
        <f t="shared" si="0"/>
        <v>4.6765000000000001E-2</v>
      </c>
      <c r="H11" s="55">
        <f t="shared" si="0"/>
        <v>1.2057E-2</v>
      </c>
      <c r="I11" s="55">
        <f t="shared" si="0"/>
        <v>1.0398E-3</v>
      </c>
      <c r="J11" s="55">
        <f t="shared" si="0"/>
        <v>5.0875999999999998E-2</v>
      </c>
      <c r="K11" s="55">
        <f t="shared" si="0"/>
        <v>0.57084999999999997</v>
      </c>
      <c r="L11" s="55">
        <f t="shared" si="0"/>
        <v>9.3527000000000002E-3</v>
      </c>
      <c r="M11" s="96"/>
      <c r="O11" s="7"/>
      <c r="P11" s="18">
        <v>3.9364999999999999E-3</v>
      </c>
      <c r="Q11" s="18">
        <v>0.52724000000000004</v>
      </c>
      <c r="R11" s="18">
        <v>9.3431000000000004E-4</v>
      </c>
      <c r="S11" s="18">
        <v>4.6765000000000001E-2</v>
      </c>
      <c r="T11" s="18">
        <v>1.2057E-2</v>
      </c>
      <c r="U11" s="18">
        <v>1.0398E-3</v>
      </c>
      <c r="V11" s="18">
        <v>5.0875999999999998E-2</v>
      </c>
      <c r="W11" s="18">
        <v>0.57084999999999997</v>
      </c>
      <c r="X11" s="18">
        <v>9.3527000000000002E-3</v>
      </c>
      <c r="Y11" s="18">
        <v>1.6999999999999999E-3</v>
      </c>
      <c r="Z11" s="18">
        <v>1.4E-3</v>
      </c>
      <c r="AA11" s="22">
        <v>8.0000000000000004E-4</v>
      </c>
    </row>
    <row r="12" spans="2:27" ht="15.75" x14ac:dyDescent="0.25">
      <c r="B12" s="51">
        <v>8</v>
      </c>
      <c r="C12" s="52" t="s">
        <v>80</v>
      </c>
      <c r="D12" s="55">
        <f t="shared" si="1"/>
        <v>1.2836999999999999E-2</v>
      </c>
      <c r="E12" s="55">
        <f t="shared" si="0"/>
        <v>0.14887</v>
      </c>
      <c r="F12" s="55">
        <f t="shared" si="0"/>
        <v>0.35502</v>
      </c>
      <c r="G12" s="55">
        <f t="shared" si="0"/>
        <v>0.49386000000000002</v>
      </c>
      <c r="H12" s="55">
        <f t="shared" si="0"/>
        <v>0.12096</v>
      </c>
      <c r="I12" s="55">
        <f t="shared" si="0"/>
        <v>0.55886000000000002</v>
      </c>
      <c r="J12" s="55">
        <f t="shared" si="0"/>
        <v>0.44025999999999998</v>
      </c>
      <c r="K12" s="55">
        <f t="shared" si="0"/>
        <v>0.14967</v>
      </c>
      <c r="L12" s="55">
        <f t="shared" si="0"/>
        <v>0.38162000000000001</v>
      </c>
      <c r="M12" s="96"/>
      <c r="O12" s="7"/>
      <c r="P12" s="18">
        <v>1.2836999999999999E-2</v>
      </c>
      <c r="Q12" s="18">
        <v>0.14887</v>
      </c>
      <c r="R12" s="18">
        <v>0.35502</v>
      </c>
      <c r="S12" s="18">
        <v>0.49386000000000002</v>
      </c>
      <c r="T12" s="18">
        <v>0.12096</v>
      </c>
      <c r="U12" s="18">
        <v>0.55886000000000002</v>
      </c>
      <c r="V12" s="18">
        <v>0.44025999999999998</v>
      </c>
      <c r="W12" s="18">
        <v>0.14967</v>
      </c>
      <c r="X12" s="18">
        <v>0.38162000000000001</v>
      </c>
      <c r="Y12" s="18">
        <v>0.48659999999999998</v>
      </c>
      <c r="Z12" s="18">
        <v>0.77510000000000001</v>
      </c>
      <c r="AA12" s="22">
        <v>2.9999999999999997E-4</v>
      </c>
    </row>
    <row r="13" spans="2:27" ht="15.75" x14ac:dyDescent="0.25">
      <c r="B13" s="51">
        <v>9</v>
      </c>
      <c r="C13" s="52" t="s">
        <v>79</v>
      </c>
      <c r="D13" s="55">
        <f t="shared" si="1"/>
        <v>0.19806000000000001</v>
      </c>
      <c r="E13" s="55">
        <f t="shared" si="0"/>
        <v>7.3335999999999998E-2</v>
      </c>
      <c r="F13" s="55">
        <f t="shared" si="0"/>
        <v>1.5462E-3</v>
      </c>
      <c r="G13" s="55">
        <f t="shared" si="0"/>
        <v>1.9176999999999999E-4</v>
      </c>
      <c r="H13" s="55">
        <f t="shared" si="0"/>
        <v>0.28267999999999999</v>
      </c>
      <c r="I13" s="55">
        <f t="shared" si="0"/>
        <v>0.14999000000000001</v>
      </c>
      <c r="J13" s="55">
        <f t="shared" si="0"/>
        <v>1.9971999999999999E-4</v>
      </c>
      <c r="K13" s="55">
        <f t="shared" si="0"/>
        <v>4.1951000000000002E-2</v>
      </c>
      <c r="L13" s="55">
        <f t="shared" si="0"/>
        <v>6.9657E-3</v>
      </c>
      <c r="M13" s="96"/>
      <c r="O13" s="7"/>
      <c r="P13" s="18">
        <v>0.19806000000000001</v>
      </c>
      <c r="Q13" s="18">
        <v>7.3335999999999998E-2</v>
      </c>
      <c r="R13" s="18">
        <v>1.5462E-3</v>
      </c>
      <c r="S13" s="18">
        <v>1.9176999999999999E-4</v>
      </c>
      <c r="T13" s="18">
        <v>0.28267999999999999</v>
      </c>
      <c r="U13" s="18">
        <v>0.14999000000000001</v>
      </c>
      <c r="V13" s="18">
        <v>1.9971999999999999E-4</v>
      </c>
      <c r="W13" s="18">
        <v>4.1951000000000002E-2</v>
      </c>
      <c r="X13" s="18">
        <v>6.9657E-3</v>
      </c>
      <c r="Y13" s="18">
        <v>2.3900000000000001E-2</v>
      </c>
      <c r="Z13" s="18">
        <v>5.4399999999999997E-2</v>
      </c>
      <c r="AA13" s="22">
        <v>2.8999999999999998E-3</v>
      </c>
    </row>
    <row r="14" spans="2:27" ht="15.75" x14ac:dyDescent="0.25">
      <c r="B14" s="51"/>
      <c r="C14" s="57" t="s">
        <v>210</v>
      </c>
      <c r="D14" s="58"/>
      <c r="E14" s="58"/>
      <c r="F14" s="58"/>
      <c r="G14" s="58"/>
      <c r="H14" s="58"/>
      <c r="I14" s="58"/>
      <c r="J14" s="58"/>
      <c r="K14" s="58"/>
      <c r="L14" s="58"/>
      <c r="M14" s="97"/>
      <c r="O14" s="7"/>
      <c r="P14" s="18"/>
      <c r="Q14" s="18"/>
      <c r="R14" s="18"/>
      <c r="S14" s="18"/>
      <c r="T14" s="18"/>
      <c r="U14" s="18"/>
      <c r="V14" s="18"/>
      <c r="W14" s="18"/>
      <c r="X14" s="18"/>
      <c r="Y14" s="18"/>
      <c r="Z14" s="18"/>
      <c r="AA14" s="22"/>
    </row>
    <row r="15" spans="2:27" ht="15.75" x14ac:dyDescent="0.25">
      <c r="B15" s="51">
        <v>10</v>
      </c>
      <c r="C15" s="52" t="s">
        <v>127</v>
      </c>
      <c r="D15" s="55">
        <f>P15</f>
        <v>0.26939000000000002</v>
      </c>
      <c r="E15" s="55">
        <f>200*Q15</f>
        <v>3.4507999999999996</v>
      </c>
      <c r="F15" s="55">
        <f t="shared" ref="F15:L15" si="2">200*R15</f>
        <v>1.7527000000000001E-2</v>
      </c>
      <c r="G15" s="55">
        <f t="shared" si="2"/>
        <v>0.39154000000000005</v>
      </c>
      <c r="H15" s="55">
        <f t="shared" si="2"/>
        <v>2.6914000000000002</v>
      </c>
      <c r="I15" s="55">
        <f t="shared" si="2"/>
        <v>21.074000000000002</v>
      </c>
      <c r="J15" s="55">
        <f t="shared" si="2"/>
        <v>5.1154000000000002</v>
      </c>
      <c r="K15" s="55">
        <f t="shared" si="2"/>
        <v>3.4068000000000001</v>
      </c>
      <c r="L15" s="55">
        <f t="shared" si="2"/>
        <v>10.6656</v>
      </c>
      <c r="M15" s="96"/>
      <c r="O15" s="7"/>
      <c r="P15" s="18">
        <v>0.26939000000000002</v>
      </c>
      <c r="Q15" s="18">
        <v>1.7253999999999999E-2</v>
      </c>
      <c r="R15" s="18">
        <v>8.7634999999999997E-5</v>
      </c>
      <c r="S15" s="18">
        <v>1.9577000000000002E-3</v>
      </c>
      <c r="T15" s="18">
        <v>1.3457E-2</v>
      </c>
      <c r="U15" s="18">
        <v>0.10537000000000001</v>
      </c>
      <c r="V15" s="18">
        <v>2.5576999999999999E-2</v>
      </c>
      <c r="W15" s="18">
        <v>1.7034000000000001E-2</v>
      </c>
      <c r="X15" s="18">
        <v>5.3328E-2</v>
      </c>
      <c r="Y15" s="18">
        <v>1.2153</v>
      </c>
      <c r="Z15" s="18">
        <v>1.1008</v>
      </c>
      <c r="AA15" s="22">
        <v>1.9198</v>
      </c>
    </row>
    <row r="16" spans="2:27" ht="15.75" x14ac:dyDescent="0.25">
      <c r="B16" s="51">
        <v>11</v>
      </c>
      <c r="C16" s="52" t="s">
        <v>133</v>
      </c>
      <c r="D16" s="55">
        <f>P16</f>
        <v>1</v>
      </c>
      <c r="E16" s="55">
        <f t="shared" ref="E16:L16" si="3">Q16</f>
        <v>-0.38664999999999999</v>
      </c>
      <c r="F16" s="55">
        <f t="shared" si="3"/>
        <v>0.12385</v>
      </c>
      <c r="G16" s="55">
        <f t="shared" si="3"/>
        <v>0.40309</v>
      </c>
      <c r="H16" s="55">
        <f t="shared" si="3"/>
        <v>-0.65169999999999995</v>
      </c>
      <c r="I16" s="55">
        <f t="shared" si="3"/>
        <v>-0.52988000000000002</v>
      </c>
      <c r="J16" s="55">
        <f t="shared" si="3"/>
        <v>-6.1802000000000003E-2</v>
      </c>
      <c r="K16" s="55">
        <f t="shared" si="3"/>
        <v>-0.22588</v>
      </c>
      <c r="L16" s="55">
        <f t="shared" si="3"/>
        <v>8.2804999999999997E-3</v>
      </c>
      <c r="M16" s="96"/>
      <c r="O16" s="7"/>
      <c r="P16" s="18">
        <v>1</v>
      </c>
      <c r="Q16" s="18">
        <v>-0.38664999999999999</v>
      </c>
      <c r="R16" s="18">
        <v>0.12385</v>
      </c>
      <c r="S16" s="18">
        <v>0.40309</v>
      </c>
      <c r="T16" s="18">
        <v>-0.65169999999999995</v>
      </c>
      <c r="U16" s="18">
        <v>-0.52988000000000002</v>
      </c>
      <c r="V16" s="18">
        <v>-6.1802000000000003E-2</v>
      </c>
      <c r="W16" s="18">
        <v>-0.22588</v>
      </c>
      <c r="X16" s="18">
        <v>8.2804999999999997E-3</v>
      </c>
      <c r="Y16" s="18">
        <v>-0.1542</v>
      </c>
      <c r="Z16" s="18">
        <v>-0.16070000000000001</v>
      </c>
      <c r="AA16" s="22">
        <v>-0.13550000000000001</v>
      </c>
    </row>
    <row r="17" spans="2:27" ht="15.75" x14ac:dyDescent="0.25">
      <c r="B17" s="51">
        <v>12</v>
      </c>
      <c r="C17" s="52" t="s">
        <v>128</v>
      </c>
      <c r="D17" s="55" t="s">
        <v>132</v>
      </c>
      <c r="E17" s="55">
        <f>Q17</f>
        <v>0.71884999999999999</v>
      </c>
      <c r="F17" s="55">
        <f>R17</f>
        <v>-1.1695E-3</v>
      </c>
      <c r="G17" s="55">
        <f>S17</f>
        <v>-8.5034999999999999E-2</v>
      </c>
      <c r="H17" s="55">
        <f>T17</f>
        <v>0.94504999999999995</v>
      </c>
      <c r="I17" s="55">
        <f>U17</f>
        <v>6.0164999999999997</v>
      </c>
      <c r="J17" s="55" t="s">
        <v>132</v>
      </c>
      <c r="K17" s="55" t="s">
        <v>132</v>
      </c>
      <c r="L17" s="56" t="s">
        <v>132</v>
      </c>
      <c r="M17" s="55"/>
      <c r="O17" s="7"/>
      <c r="P17" s="18">
        <v>-29.027999999999999</v>
      </c>
      <c r="Q17" s="18">
        <v>0.71884999999999999</v>
      </c>
      <c r="R17" s="18">
        <v>-1.1695E-3</v>
      </c>
      <c r="S17" s="18">
        <v>-8.5034999999999999E-2</v>
      </c>
      <c r="T17" s="18">
        <v>0.94504999999999995</v>
      </c>
      <c r="U17" s="18">
        <v>6.0164999999999997</v>
      </c>
      <c r="V17" s="18">
        <v>0.17033000000000001</v>
      </c>
      <c r="W17" s="18">
        <v>0.41460999999999998</v>
      </c>
      <c r="X17" s="18">
        <v>-4.7583E-2</v>
      </c>
      <c r="Y17" s="18" t="s">
        <v>132</v>
      </c>
      <c r="Z17" s="18" t="s">
        <v>132</v>
      </c>
      <c r="AA17" s="22" t="s">
        <v>132</v>
      </c>
    </row>
    <row r="18" spans="2:27" x14ac:dyDescent="0.25">
      <c r="B18" s="19"/>
      <c r="C18" s="20"/>
      <c r="D18" s="20"/>
      <c r="E18" s="20"/>
      <c r="F18" s="20"/>
      <c r="G18" s="20"/>
      <c r="H18" s="20"/>
      <c r="I18" s="20"/>
      <c r="J18" s="20"/>
      <c r="K18" s="20"/>
      <c r="L18" s="21"/>
      <c r="M18" s="20"/>
    </row>
    <row r="19" spans="2:27" x14ac:dyDescent="0.25">
      <c r="B19" s="19"/>
      <c r="C19" s="20"/>
      <c r="D19" s="20"/>
      <c r="E19" s="20"/>
      <c r="F19" s="20"/>
      <c r="G19" s="20"/>
      <c r="H19" s="20"/>
      <c r="I19" s="20"/>
      <c r="J19" s="20"/>
      <c r="K19" s="20"/>
      <c r="L19" s="21"/>
      <c r="M19" s="20"/>
      <c r="P19" s="10">
        <f>P5-D5</f>
        <v>0</v>
      </c>
      <c r="Q19" s="10">
        <f t="shared" ref="Q19:X27" si="4">Q5-E5</f>
        <v>0</v>
      </c>
      <c r="R19" s="10">
        <f t="shared" si="4"/>
        <v>0</v>
      </c>
      <c r="S19" s="10">
        <f t="shared" si="4"/>
        <v>0</v>
      </c>
      <c r="T19" s="10">
        <f t="shared" si="4"/>
        <v>0</v>
      </c>
      <c r="U19" s="10">
        <f t="shared" si="4"/>
        <v>0</v>
      </c>
      <c r="V19" s="10">
        <f t="shared" si="4"/>
        <v>0</v>
      </c>
      <c r="W19" s="10">
        <f t="shared" si="4"/>
        <v>0</v>
      </c>
      <c r="X19" s="10">
        <f t="shared" si="4"/>
        <v>0</v>
      </c>
    </row>
    <row r="20" spans="2:27" x14ac:dyDescent="0.25">
      <c r="B20" s="19"/>
      <c r="C20" s="20"/>
      <c r="D20" s="20"/>
      <c r="E20" s="20"/>
      <c r="F20" s="20"/>
      <c r="G20" s="20"/>
      <c r="H20" s="20"/>
      <c r="I20" s="20"/>
      <c r="J20" s="20"/>
      <c r="K20" s="20"/>
      <c r="L20" s="21"/>
      <c r="M20" s="20"/>
      <c r="P20" s="10">
        <f t="shared" ref="P20:P27" si="5">P6-D6</f>
        <v>0</v>
      </c>
      <c r="Q20" s="10">
        <f t="shared" si="4"/>
        <v>0</v>
      </c>
      <c r="R20" s="10">
        <f t="shared" si="4"/>
        <v>0</v>
      </c>
      <c r="S20" s="10">
        <f t="shared" si="4"/>
        <v>0</v>
      </c>
      <c r="T20" s="10">
        <f t="shared" si="4"/>
        <v>0</v>
      </c>
      <c r="U20" s="10">
        <f t="shared" si="4"/>
        <v>0</v>
      </c>
      <c r="V20" s="10">
        <f t="shared" si="4"/>
        <v>0</v>
      </c>
      <c r="W20" s="10">
        <f t="shared" si="4"/>
        <v>0</v>
      </c>
      <c r="X20" s="10">
        <f t="shared" si="4"/>
        <v>0</v>
      </c>
    </row>
    <row r="21" spans="2:27" x14ac:dyDescent="0.25">
      <c r="B21" s="19"/>
      <c r="C21" s="20"/>
      <c r="D21" s="20"/>
      <c r="E21" s="20"/>
      <c r="F21" s="20"/>
      <c r="G21" s="20"/>
      <c r="H21" s="20"/>
      <c r="I21" s="20"/>
      <c r="J21" s="20"/>
      <c r="K21" s="20"/>
      <c r="L21" s="21"/>
      <c r="M21" s="20"/>
      <c r="P21" s="10">
        <f t="shared" si="5"/>
        <v>0</v>
      </c>
      <c r="Q21" s="10">
        <f t="shared" si="4"/>
        <v>0</v>
      </c>
      <c r="R21" s="10">
        <f t="shared" si="4"/>
        <v>0</v>
      </c>
      <c r="S21" s="10">
        <f t="shared" si="4"/>
        <v>0</v>
      </c>
      <c r="T21" s="10">
        <f t="shared" si="4"/>
        <v>0</v>
      </c>
      <c r="U21" s="10">
        <f t="shared" si="4"/>
        <v>0</v>
      </c>
      <c r="V21" s="10">
        <f t="shared" si="4"/>
        <v>0</v>
      </c>
      <c r="W21" s="10">
        <f t="shared" si="4"/>
        <v>0</v>
      </c>
      <c r="X21" s="10">
        <f t="shared" si="4"/>
        <v>0</v>
      </c>
    </row>
    <row r="22" spans="2:27" x14ac:dyDescent="0.25">
      <c r="B22" s="19"/>
      <c r="C22" s="20"/>
      <c r="D22" s="20"/>
      <c r="E22" s="20"/>
      <c r="F22" s="20"/>
      <c r="G22" s="20"/>
      <c r="H22" s="20"/>
      <c r="I22" s="20"/>
      <c r="J22" s="20"/>
      <c r="K22" s="20"/>
      <c r="L22" s="21"/>
      <c r="M22" s="20"/>
      <c r="P22" s="10">
        <f t="shared" si="5"/>
        <v>0</v>
      </c>
      <c r="Q22" s="10">
        <f t="shared" si="4"/>
        <v>0</v>
      </c>
      <c r="R22" s="10">
        <f t="shared" si="4"/>
        <v>0</v>
      </c>
      <c r="S22" s="10">
        <f t="shared" si="4"/>
        <v>0</v>
      </c>
      <c r="T22" s="10">
        <f t="shared" si="4"/>
        <v>0</v>
      </c>
      <c r="U22" s="10">
        <f t="shared" si="4"/>
        <v>0</v>
      </c>
      <c r="V22" s="10">
        <f t="shared" si="4"/>
        <v>0</v>
      </c>
      <c r="W22" s="10">
        <f t="shared" si="4"/>
        <v>0</v>
      </c>
      <c r="X22" s="10">
        <f t="shared" si="4"/>
        <v>0</v>
      </c>
    </row>
    <row r="23" spans="2:27" x14ac:dyDescent="0.25">
      <c r="B23" s="19"/>
      <c r="C23" s="20"/>
      <c r="D23" s="20"/>
      <c r="E23" s="20"/>
      <c r="F23" s="20"/>
      <c r="G23" s="20"/>
      <c r="H23" s="20"/>
      <c r="I23" s="20"/>
      <c r="J23" s="20"/>
      <c r="K23" s="20"/>
      <c r="L23" s="21"/>
      <c r="M23" s="20"/>
      <c r="P23" s="10">
        <f t="shared" si="5"/>
        <v>0</v>
      </c>
      <c r="Q23" s="10">
        <f t="shared" si="4"/>
        <v>0</v>
      </c>
      <c r="R23" s="10">
        <f t="shared" si="4"/>
        <v>0</v>
      </c>
      <c r="S23" s="10">
        <f t="shared" si="4"/>
        <v>0</v>
      </c>
      <c r="T23" s="10">
        <f t="shared" si="4"/>
        <v>0</v>
      </c>
      <c r="U23" s="10">
        <f t="shared" si="4"/>
        <v>0</v>
      </c>
      <c r="V23" s="10">
        <f t="shared" si="4"/>
        <v>0</v>
      </c>
      <c r="W23" s="10">
        <f t="shared" si="4"/>
        <v>0</v>
      </c>
      <c r="X23" s="10">
        <f t="shared" si="4"/>
        <v>0</v>
      </c>
    </row>
    <row r="24" spans="2:27" x14ac:dyDescent="0.25">
      <c r="B24" s="19"/>
      <c r="C24" s="20"/>
      <c r="D24" s="20"/>
      <c r="E24" s="20"/>
      <c r="F24" s="20"/>
      <c r="G24" s="20"/>
      <c r="H24" s="20"/>
      <c r="I24" s="20"/>
      <c r="J24" s="20"/>
      <c r="K24" s="20"/>
      <c r="L24" s="21"/>
      <c r="M24" s="20"/>
      <c r="P24" s="10">
        <f t="shared" si="5"/>
        <v>0</v>
      </c>
      <c r="Q24" s="10">
        <f t="shared" si="4"/>
        <v>0</v>
      </c>
      <c r="R24" s="10">
        <f t="shared" si="4"/>
        <v>0</v>
      </c>
      <c r="S24" s="10">
        <f t="shared" si="4"/>
        <v>0</v>
      </c>
      <c r="T24" s="10">
        <f t="shared" si="4"/>
        <v>0</v>
      </c>
      <c r="U24" s="10">
        <f t="shared" si="4"/>
        <v>0</v>
      </c>
      <c r="V24" s="10">
        <f t="shared" si="4"/>
        <v>0</v>
      </c>
      <c r="W24" s="10">
        <f t="shared" si="4"/>
        <v>0</v>
      </c>
      <c r="X24" s="10">
        <f t="shared" si="4"/>
        <v>0</v>
      </c>
    </row>
    <row r="25" spans="2:27" x14ac:dyDescent="0.25">
      <c r="B25" s="19"/>
      <c r="C25" s="20"/>
      <c r="D25" s="20"/>
      <c r="E25" s="20"/>
      <c r="F25" s="20"/>
      <c r="G25" s="20"/>
      <c r="H25" s="20"/>
      <c r="I25" s="20"/>
      <c r="J25" s="20"/>
      <c r="K25" s="20"/>
      <c r="L25" s="21"/>
      <c r="M25" s="20"/>
      <c r="P25" s="10">
        <f t="shared" si="5"/>
        <v>0</v>
      </c>
      <c r="Q25" s="10">
        <f t="shared" si="4"/>
        <v>0</v>
      </c>
      <c r="R25" s="10">
        <f t="shared" si="4"/>
        <v>0</v>
      </c>
      <c r="S25" s="10">
        <f t="shared" si="4"/>
        <v>0</v>
      </c>
      <c r="T25" s="10">
        <f t="shared" si="4"/>
        <v>0</v>
      </c>
      <c r="U25" s="10">
        <f t="shared" si="4"/>
        <v>0</v>
      </c>
      <c r="V25" s="10">
        <f t="shared" si="4"/>
        <v>0</v>
      </c>
      <c r="W25" s="10">
        <f t="shared" si="4"/>
        <v>0</v>
      </c>
      <c r="X25" s="10">
        <f t="shared" si="4"/>
        <v>0</v>
      </c>
    </row>
    <row r="26" spans="2:27" x14ac:dyDescent="0.25">
      <c r="B26" s="19"/>
      <c r="C26" s="20"/>
      <c r="D26" s="20"/>
      <c r="E26" s="20"/>
      <c r="F26" s="20"/>
      <c r="G26" s="20"/>
      <c r="H26" s="20"/>
      <c r="I26" s="20"/>
      <c r="J26" s="20"/>
      <c r="K26" s="20"/>
      <c r="L26" s="21"/>
      <c r="M26" s="20"/>
      <c r="P26" s="10">
        <f t="shared" si="5"/>
        <v>0</v>
      </c>
      <c r="Q26" s="10">
        <f t="shared" si="4"/>
        <v>0</v>
      </c>
      <c r="R26" s="10">
        <f t="shared" si="4"/>
        <v>0</v>
      </c>
      <c r="S26" s="10">
        <f t="shared" si="4"/>
        <v>0</v>
      </c>
      <c r="T26" s="10">
        <f t="shared" si="4"/>
        <v>0</v>
      </c>
      <c r="U26" s="10">
        <f t="shared" si="4"/>
        <v>0</v>
      </c>
      <c r="V26" s="10">
        <f t="shared" si="4"/>
        <v>0</v>
      </c>
      <c r="W26" s="10">
        <f t="shared" si="4"/>
        <v>0</v>
      </c>
      <c r="X26" s="10">
        <f t="shared" si="4"/>
        <v>0</v>
      </c>
    </row>
    <row r="27" spans="2:27" x14ac:dyDescent="0.25">
      <c r="B27" s="19"/>
      <c r="C27" s="20"/>
      <c r="D27" s="20"/>
      <c r="E27" s="20"/>
      <c r="F27" s="20"/>
      <c r="G27" s="20"/>
      <c r="H27" s="20"/>
      <c r="I27" s="20"/>
      <c r="J27" s="20"/>
      <c r="K27" s="20"/>
      <c r="L27" s="21"/>
      <c r="M27" s="20"/>
      <c r="P27" s="10">
        <f t="shared" si="5"/>
        <v>0</v>
      </c>
      <c r="Q27" s="10">
        <f t="shared" si="4"/>
        <v>0</v>
      </c>
      <c r="R27" s="10">
        <f t="shared" si="4"/>
        <v>0</v>
      </c>
      <c r="S27" s="10">
        <f t="shared" si="4"/>
        <v>0</v>
      </c>
      <c r="T27" s="10">
        <f t="shared" si="4"/>
        <v>0</v>
      </c>
      <c r="U27" s="10">
        <f t="shared" si="4"/>
        <v>0</v>
      </c>
      <c r="V27" s="10">
        <f t="shared" si="4"/>
        <v>0</v>
      </c>
      <c r="W27" s="10">
        <f t="shared" si="4"/>
        <v>0</v>
      </c>
      <c r="X27" s="10">
        <f t="shared" si="4"/>
        <v>0</v>
      </c>
    </row>
    <row r="28" spans="2:27" x14ac:dyDescent="0.25">
      <c r="B28" s="19"/>
      <c r="C28" s="20"/>
      <c r="D28" s="20"/>
      <c r="E28" s="20"/>
      <c r="F28" s="20"/>
      <c r="G28" s="20"/>
      <c r="H28" s="20"/>
      <c r="I28" s="20"/>
      <c r="J28" s="20"/>
      <c r="K28" s="20"/>
      <c r="L28" s="21"/>
      <c r="M28" s="20"/>
    </row>
    <row r="29" spans="2:27" x14ac:dyDescent="0.25">
      <c r="B29" s="19"/>
      <c r="C29" s="20"/>
      <c r="D29" s="20"/>
      <c r="E29" s="20"/>
      <c r="F29" s="20"/>
      <c r="G29" s="20"/>
      <c r="H29" s="20"/>
      <c r="I29" s="20"/>
      <c r="J29" s="20"/>
      <c r="K29" s="20"/>
      <c r="L29" s="21"/>
      <c r="M29" s="20"/>
    </row>
    <row r="30" spans="2:27" x14ac:dyDescent="0.25">
      <c r="B30" s="19"/>
      <c r="C30" s="20"/>
      <c r="D30" s="20"/>
      <c r="E30" s="20"/>
      <c r="F30" s="20"/>
      <c r="G30" s="20"/>
      <c r="H30" s="20"/>
      <c r="I30" s="20"/>
      <c r="J30" s="20"/>
      <c r="K30" s="20"/>
      <c r="L30" s="21"/>
      <c r="M30" s="20"/>
    </row>
    <row r="31" spans="2:27" x14ac:dyDescent="0.25">
      <c r="B31" s="19"/>
      <c r="C31" s="20"/>
      <c r="D31" s="20"/>
      <c r="E31" s="20"/>
      <c r="F31" s="20"/>
      <c r="G31" s="20"/>
      <c r="H31" s="20"/>
      <c r="I31" s="20"/>
      <c r="J31" s="20"/>
      <c r="K31" s="20"/>
      <c r="L31" s="21"/>
      <c r="M31" s="20"/>
    </row>
    <row r="32" spans="2:27" ht="21.75" customHeight="1" x14ac:dyDescent="0.25">
      <c r="B32" s="110" t="s">
        <v>165</v>
      </c>
      <c r="C32" s="111"/>
      <c r="D32" s="111"/>
      <c r="E32" s="111"/>
      <c r="F32" s="111"/>
      <c r="G32" s="111"/>
      <c r="H32" s="111"/>
      <c r="I32" s="111"/>
      <c r="J32" s="111"/>
      <c r="K32" s="111"/>
      <c r="L32" s="112"/>
      <c r="M32" s="84"/>
    </row>
    <row r="33" spans="2:22" ht="23.25" customHeight="1" x14ac:dyDescent="0.25">
      <c r="B33" s="113"/>
      <c r="C33" s="114"/>
      <c r="D33" s="114"/>
      <c r="E33" s="114"/>
      <c r="F33" s="114"/>
      <c r="G33" s="114"/>
      <c r="H33" s="114"/>
      <c r="I33" s="114"/>
      <c r="J33" s="114"/>
      <c r="K33" s="114"/>
      <c r="L33" s="115"/>
      <c r="M33" s="84"/>
    </row>
    <row r="34" spans="2:22" ht="29.25" customHeight="1" x14ac:dyDescent="0.25"/>
    <row r="36" spans="2:22" x14ac:dyDescent="0.25">
      <c r="C36" t="s">
        <v>248</v>
      </c>
    </row>
    <row r="38" spans="2:22" x14ac:dyDescent="0.25">
      <c r="C38" t="s">
        <v>116</v>
      </c>
      <c r="N38" t="s">
        <v>246</v>
      </c>
    </row>
    <row r="39" spans="2:22" ht="31.5" x14ac:dyDescent="0.25">
      <c r="D39" s="53" t="s">
        <v>36</v>
      </c>
      <c r="E39" s="53" t="s">
        <v>129</v>
      </c>
      <c r="F39" s="53" t="s">
        <v>209</v>
      </c>
      <c r="G39" s="53" t="s">
        <v>207</v>
      </c>
      <c r="H39" s="53" t="s">
        <v>208</v>
      </c>
      <c r="I39" s="53" t="s">
        <v>138</v>
      </c>
      <c r="J39" s="53" t="s">
        <v>111</v>
      </c>
      <c r="K39" s="53" t="s">
        <v>112</v>
      </c>
      <c r="L39" s="54" t="s">
        <v>115</v>
      </c>
      <c r="M39" s="53"/>
    </row>
    <row r="40" spans="2:22" x14ac:dyDescent="0.25">
      <c r="C40" t="s">
        <v>82</v>
      </c>
      <c r="D40" s="10">
        <v>0.77293999999999996</v>
      </c>
      <c r="E40" s="10">
        <v>2.1288999999999999E-2</v>
      </c>
      <c r="F40" s="10">
        <v>6.3578999999999997E-2</v>
      </c>
      <c r="G40" s="10">
        <v>0.30619000000000002</v>
      </c>
      <c r="H40" s="10">
        <v>0.31278</v>
      </c>
      <c r="I40" s="10">
        <v>0.26645000000000002</v>
      </c>
      <c r="J40" s="10">
        <v>6.4231999999999996E-3</v>
      </c>
      <c r="K40" s="10">
        <v>2.2871E-4</v>
      </c>
      <c r="L40" s="10">
        <v>9.0486000000000004E-3</v>
      </c>
      <c r="M40" s="10"/>
    </row>
    <row r="41" spans="2:22" x14ac:dyDescent="0.25">
      <c r="C41" t="s">
        <v>79</v>
      </c>
      <c r="D41" s="10">
        <v>0.19624</v>
      </c>
      <c r="E41" s="10">
        <v>7.0328000000000002E-2</v>
      </c>
      <c r="F41" s="10">
        <v>1.5578E-3</v>
      </c>
      <c r="G41" s="10">
        <v>1.6992E-4</v>
      </c>
      <c r="H41" s="10">
        <v>0.27328999999999998</v>
      </c>
      <c r="I41" s="10">
        <v>0.14821000000000001</v>
      </c>
      <c r="J41" s="10">
        <v>1.7557E-4</v>
      </c>
      <c r="K41" s="10">
        <v>3.9999E-2</v>
      </c>
      <c r="L41" s="10">
        <v>6.9204000000000002E-3</v>
      </c>
      <c r="M41" s="10"/>
    </row>
    <row r="42" spans="2:22" x14ac:dyDescent="0.25">
      <c r="C42" t="s">
        <v>122</v>
      </c>
      <c r="D42" s="10">
        <v>3.0476E-2</v>
      </c>
      <c r="E42" s="10">
        <v>0.90800999999999998</v>
      </c>
      <c r="F42" s="10">
        <v>0.93496000000000001</v>
      </c>
      <c r="G42" s="10">
        <v>0.69352999999999998</v>
      </c>
      <c r="H42" s="10">
        <v>0.41232999999999997</v>
      </c>
      <c r="I42" s="10">
        <v>0.58518999999999999</v>
      </c>
      <c r="J42" s="10">
        <v>0.99331999999999998</v>
      </c>
      <c r="K42" s="10">
        <v>0.95984999999999998</v>
      </c>
      <c r="L42" s="10">
        <v>0.98395999999999995</v>
      </c>
      <c r="M42" s="10"/>
    </row>
    <row r="44" spans="2:22" x14ac:dyDescent="0.25">
      <c r="C44" t="s">
        <v>134</v>
      </c>
      <c r="N44" s="10"/>
      <c r="O44" s="10"/>
      <c r="P44" s="10"/>
      <c r="Q44" s="10"/>
      <c r="R44" s="10"/>
      <c r="S44" s="10"/>
      <c r="T44" s="10"/>
      <c r="U44" s="10"/>
      <c r="V44" s="10"/>
    </row>
    <row r="45" spans="2:22" x14ac:dyDescent="0.25">
      <c r="D45" t="s">
        <v>36</v>
      </c>
      <c r="E45" t="s">
        <v>117</v>
      </c>
      <c r="F45" t="s">
        <v>118</v>
      </c>
      <c r="G45" t="s">
        <v>119</v>
      </c>
      <c r="H45" t="s">
        <v>120</v>
      </c>
      <c r="I45" t="s">
        <v>121</v>
      </c>
      <c r="J45" t="s">
        <v>111</v>
      </c>
      <c r="K45" t="s">
        <v>112</v>
      </c>
      <c r="L45" t="s">
        <v>115</v>
      </c>
      <c r="N45" s="10" t="s">
        <v>245</v>
      </c>
      <c r="O45" s="10"/>
      <c r="P45" s="10"/>
      <c r="Q45" s="10"/>
      <c r="R45" s="10"/>
      <c r="S45" s="10"/>
      <c r="T45" s="10"/>
      <c r="U45" s="10"/>
      <c r="V45" s="10"/>
    </row>
    <row r="46" spans="2:22" x14ac:dyDescent="0.25">
      <c r="C46" t="s">
        <v>82</v>
      </c>
      <c r="D46" s="10">
        <v>0.80098999999999998</v>
      </c>
      <c r="E46" s="10">
        <v>4.1769000000000001E-2</v>
      </c>
      <c r="F46" s="10">
        <v>8.9157E-2</v>
      </c>
      <c r="G46" s="10">
        <v>0.34855000000000003</v>
      </c>
      <c r="H46" s="10">
        <v>0.34612999999999999</v>
      </c>
      <c r="I46" s="10">
        <v>0.30664000000000002</v>
      </c>
      <c r="J46" s="10">
        <v>2.3265999999999998E-2</v>
      </c>
      <c r="K46" s="10">
        <v>3.0385999999999998E-3</v>
      </c>
      <c r="L46" s="10">
        <v>2.5946E-2</v>
      </c>
      <c r="M46" s="10"/>
      <c r="N46" s="10"/>
      <c r="O46" s="10"/>
      <c r="P46" s="10"/>
      <c r="Q46" s="10"/>
      <c r="R46" s="10"/>
      <c r="S46" s="10"/>
      <c r="T46" s="10"/>
      <c r="U46" s="10"/>
      <c r="V46" s="10"/>
    </row>
    <row r="47" spans="2:22" x14ac:dyDescent="0.25">
      <c r="C47" t="s">
        <v>79</v>
      </c>
      <c r="D47" s="10">
        <v>0.22367999999999999</v>
      </c>
      <c r="E47" s="10">
        <v>9.7255999999999995E-2</v>
      </c>
      <c r="F47" s="10">
        <v>2.4540999999999999E-3</v>
      </c>
      <c r="G47" s="10">
        <v>1.0612E-3</v>
      </c>
      <c r="H47" s="10">
        <v>0.33406000000000002</v>
      </c>
      <c r="I47" s="10">
        <v>0.17083999999999999</v>
      </c>
      <c r="J47" s="10">
        <v>1.0421E-3</v>
      </c>
      <c r="K47" s="10">
        <v>5.8710999999999999E-2</v>
      </c>
      <c r="L47" s="10">
        <v>7.8952999999999992E-3</v>
      </c>
      <c r="M47" s="10"/>
    </row>
    <row r="48" spans="2:22" x14ac:dyDescent="0.25">
      <c r="C48" t="s">
        <v>122</v>
      </c>
      <c r="D48" s="10">
        <v>3.9257E-2</v>
      </c>
      <c r="E48" s="10">
        <v>0.94491000000000003</v>
      </c>
      <c r="F48" s="10">
        <v>0.95423999999999998</v>
      </c>
      <c r="G48" s="10">
        <v>0.72531999999999996</v>
      </c>
      <c r="H48" s="10">
        <v>0.45634000000000002</v>
      </c>
      <c r="I48" s="10">
        <v>0.63385999999999998</v>
      </c>
      <c r="J48" s="10">
        <v>0.99905999999999995</v>
      </c>
      <c r="K48" s="10">
        <v>0.9728</v>
      </c>
      <c r="L48" s="10">
        <v>0.99195999999999995</v>
      </c>
      <c r="M48" s="10"/>
    </row>
    <row r="50" spans="3:14" x14ac:dyDescent="0.25">
      <c r="C50" t="s">
        <v>135</v>
      </c>
    </row>
    <row r="51" spans="3:14" x14ac:dyDescent="0.25">
      <c r="D51" t="s">
        <v>36</v>
      </c>
      <c r="E51" t="s">
        <v>117</v>
      </c>
      <c r="F51" t="s">
        <v>118</v>
      </c>
      <c r="G51" t="s">
        <v>119</v>
      </c>
      <c r="H51" t="s">
        <v>120</v>
      </c>
      <c r="I51" t="s">
        <v>121</v>
      </c>
      <c r="J51" t="s">
        <v>111</v>
      </c>
      <c r="K51" t="s">
        <v>112</v>
      </c>
      <c r="L51" t="s">
        <v>115</v>
      </c>
    </row>
    <row r="52" spans="3:14" x14ac:dyDescent="0.25">
      <c r="C52" t="s">
        <v>82</v>
      </c>
      <c r="D52" s="10">
        <f>D46-D40</f>
        <v>2.8050000000000019E-2</v>
      </c>
      <c r="E52" s="10">
        <f t="shared" ref="E52:K52" si="6">E46-E40</f>
        <v>2.0480000000000002E-2</v>
      </c>
      <c r="F52" s="10">
        <f t="shared" si="6"/>
        <v>2.5578000000000004E-2</v>
      </c>
      <c r="G52" s="10">
        <f t="shared" si="6"/>
        <v>4.2360000000000009E-2</v>
      </c>
      <c r="H52" s="10">
        <f t="shared" si="6"/>
        <v>3.3349999999999991E-2</v>
      </c>
      <c r="I52" s="10">
        <f t="shared" si="6"/>
        <v>4.0190000000000003E-2</v>
      </c>
      <c r="J52" s="10">
        <f t="shared" si="6"/>
        <v>1.6842799999999998E-2</v>
      </c>
      <c r="K52" s="10">
        <f t="shared" si="6"/>
        <v>2.8098899999999998E-3</v>
      </c>
      <c r="L52" s="10">
        <f>L46-L40</f>
        <v>1.68974E-2</v>
      </c>
      <c r="M52" s="10"/>
    </row>
    <row r="53" spans="3:14" x14ac:dyDescent="0.25">
      <c r="C53" t="s">
        <v>79</v>
      </c>
      <c r="D53" s="10">
        <f t="shared" ref="D53:K54" si="7">D47-D41</f>
        <v>2.7439999999999992E-2</v>
      </c>
      <c r="E53" s="10">
        <f t="shared" si="7"/>
        <v>2.6927999999999994E-2</v>
      </c>
      <c r="F53" s="10">
        <f t="shared" si="7"/>
        <v>8.9629999999999983E-4</v>
      </c>
      <c r="G53" s="10">
        <f t="shared" si="7"/>
        <v>8.9127999999999994E-4</v>
      </c>
      <c r="H53" s="10">
        <f t="shared" si="7"/>
        <v>6.0770000000000046E-2</v>
      </c>
      <c r="I53" s="10">
        <f t="shared" si="7"/>
        <v>2.2629999999999983E-2</v>
      </c>
      <c r="J53" s="10">
        <f t="shared" si="7"/>
        <v>8.6653000000000001E-4</v>
      </c>
      <c r="K53" s="10">
        <f t="shared" si="7"/>
        <v>1.8711999999999999E-2</v>
      </c>
      <c r="L53" s="10">
        <f>L47-L41</f>
        <v>9.7489999999999903E-4</v>
      </c>
      <c r="M53" s="10"/>
    </row>
    <row r="54" spans="3:14" x14ac:dyDescent="0.25">
      <c r="C54" t="s">
        <v>122</v>
      </c>
      <c r="D54" s="10">
        <f t="shared" si="7"/>
        <v>8.7810000000000006E-3</v>
      </c>
      <c r="E54" s="10">
        <f t="shared" si="7"/>
        <v>3.6900000000000044E-2</v>
      </c>
      <c r="F54" s="10">
        <f t="shared" si="7"/>
        <v>1.9279999999999964E-2</v>
      </c>
      <c r="G54" s="10">
        <f t="shared" si="7"/>
        <v>3.1789999999999985E-2</v>
      </c>
      <c r="H54" s="10">
        <f t="shared" si="7"/>
        <v>4.4010000000000049E-2</v>
      </c>
      <c r="I54" s="10">
        <f t="shared" si="7"/>
        <v>4.8669999999999991E-2</v>
      </c>
      <c r="J54" s="10">
        <f t="shared" si="7"/>
        <v>5.7399999999999674E-3</v>
      </c>
      <c r="K54" s="10">
        <f t="shared" si="7"/>
        <v>1.2950000000000017E-2</v>
      </c>
      <c r="L54" s="10">
        <f>L48-L42</f>
        <v>8.0000000000000071E-3</v>
      </c>
      <c r="M54" s="10"/>
    </row>
    <row r="56" spans="3:14" x14ac:dyDescent="0.25">
      <c r="C56" t="s">
        <v>136</v>
      </c>
      <c r="N56" t="s">
        <v>247</v>
      </c>
    </row>
    <row r="57" spans="3:14" x14ac:dyDescent="0.25">
      <c r="D57" t="s">
        <v>36</v>
      </c>
      <c r="E57" t="s">
        <v>117</v>
      </c>
      <c r="F57" t="s">
        <v>118</v>
      </c>
      <c r="G57" t="s">
        <v>119</v>
      </c>
      <c r="H57" t="s">
        <v>120</v>
      </c>
      <c r="I57" t="s">
        <v>121</v>
      </c>
      <c r="J57" t="s">
        <v>111</v>
      </c>
      <c r="K57" t="s">
        <v>112</v>
      </c>
      <c r="L57" t="s">
        <v>115</v>
      </c>
    </row>
    <row r="58" spans="3:14" x14ac:dyDescent="0.25">
      <c r="C58" t="s">
        <v>82</v>
      </c>
      <c r="D58" s="10">
        <v>0.74478</v>
      </c>
      <c r="E58" s="10">
        <v>6.3220999999999998E-3</v>
      </c>
      <c r="F58" s="10">
        <v>4.4879000000000002E-2</v>
      </c>
      <c r="G58" s="10">
        <v>0.27383000000000002</v>
      </c>
      <c r="H58" s="10">
        <v>0.28338999999999998</v>
      </c>
      <c r="I58" s="10">
        <v>0.23508999999999999</v>
      </c>
      <c r="J58" s="10">
        <v>2.6316000000000002E-4</v>
      </c>
      <c r="K58" s="10">
        <v>5.8510999999999998E-7</v>
      </c>
      <c r="L58" s="10">
        <v>1.2826999999999999E-3</v>
      </c>
      <c r="M58" s="10"/>
    </row>
    <row r="59" spans="3:14" x14ac:dyDescent="0.25">
      <c r="C59" t="s">
        <v>79</v>
      </c>
      <c r="D59" s="10">
        <v>0.1694</v>
      </c>
      <c r="E59" s="10">
        <v>4.6653E-2</v>
      </c>
      <c r="F59" s="10">
        <v>8.5912E-4</v>
      </c>
      <c r="G59" s="10">
        <v>8.1905999999999998E-7</v>
      </c>
      <c r="H59" s="10">
        <v>0.21556</v>
      </c>
      <c r="I59" s="10">
        <v>0.12678</v>
      </c>
      <c r="J59" s="10">
        <v>6.8034999999999997E-7</v>
      </c>
      <c r="K59" s="10">
        <v>2.4587999999999999E-2</v>
      </c>
      <c r="L59" s="10">
        <v>5.9020000000000001E-3</v>
      </c>
      <c r="M59" s="10"/>
    </row>
    <row r="60" spans="3:14" x14ac:dyDescent="0.25">
      <c r="C60" t="s">
        <v>122</v>
      </c>
      <c r="D60" s="10">
        <v>2.452E-2</v>
      </c>
      <c r="E60" s="10">
        <v>0.86504000000000003</v>
      </c>
      <c r="F60" s="10">
        <v>0.90869999999999995</v>
      </c>
      <c r="G60" s="10">
        <v>0.65136000000000005</v>
      </c>
      <c r="H60" s="10">
        <v>0.36909999999999998</v>
      </c>
      <c r="I60" s="10">
        <v>0.53281000000000001</v>
      </c>
      <c r="J60" s="10">
        <v>0.97672999999999999</v>
      </c>
      <c r="K60" s="10">
        <v>0.94062999999999997</v>
      </c>
      <c r="L60" s="10">
        <v>0.96677999999999997</v>
      </c>
      <c r="M60" s="10"/>
    </row>
    <row r="62" spans="3:14" x14ac:dyDescent="0.25">
      <c r="C62" t="s">
        <v>137</v>
      </c>
    </row>
    <row r="63" spans="3:14" x14ac:dyDescent="0.25">
      <c r="D63" t="s">
        <v>36</v>
      </c>
      <c r="E63" t="s">
        <v>117</v>
      </c>
      <c r="F63" t="s">
        <v>118</v>
      </c>
      <c r="G63" t="s">
        <v>119</v>
      </c>
      <c r="H63" t="s">
        <v>120</v>
      </c>
      <c r="I63" t="s">
        <v>121</v>
      </c>
      <c r="J63" t="s">
        <v>111</v>
      </c>
      <c r="K63" t="s">
        <v>112</v>
      </c>
      <c r="L63" t="s">
        <v>115</v>
      </c>
    </row>
    <row r="64" spans="3:14" x14ac:dyDescent="0.25">
      <c r="C64" t="s">
        <v>82</v>
      </c>
      <c r="D64" s="10">
        <f>D40-D58</f>
        <v>2.8159999999999963E-2</v>
      </c>
      <c r="E64" s="10">
        <f t="shared" ref="E64:K64" si="8">E40-E58</f>
        <v>1.4966899999999998E-2</v>
      </c>
      <c r="F64" s="10">
        <f t="shared" si="8"/>
        <v>1.8699999999999994E-2</v>
      </c>
      <c r="G64" s="10">
        <f t="shared" si="8"/>
        <v>3.236E-2</v>
      </c>
      <c r="H64" s="10">
        <f t="shared" si="8"/>
        <v>2.9390000000000027E-2</v>
      </c>
      <c r="I64" s="10">
        <f t="shared" si="8"/>
        <v>3.1360000000000027E-2</v>
      </c>
      <c r="J64" s="10">
        <f t="shared" si="8"/>
        <v>6.1600399999999994E-3</v>
      </c>
      <c r="K64" s="10">
        <f t="shared" si="8"/>
        <v>2.2812489000000001E-4</v>
      </c>
      <c r="L64" s="10">
        <f>L40-L58</f>
        <v>7.7659000000000009E-3</v>
      </c>
      <c r="M64" s="10"/>
    </row>
    <row r="65" spans="3:13" x14ac:dyDescent="0.25">
      <c r="C65" t="s">
        <v>79</v>
      </c>
      <c r="D65" s="10">
        <f t="shared" ref="D65:K66" si="9">D41-D59</f>
        <v>2.6840000000000003E-2</v>
      </c>
      <c r="E65" s="10">
        <f t="shared" si="9"/>
        <v>2.3675000000000002E-2</v>
      </c>
      <c r="F65" s="10">
        <f t="shared" si="9"/>
        <v>6.9868000000000003E-4</v>
      </c>
      <c r="G65" s="10">
        <f t="shared" si="9"/>
        <v>1.6910094E-4</v>
      </c>
      <c r="H65" s="10">
        <f t="shared" si="9"/>
        <v>5.7729999999999976E-2</v>
      </c>
      <c r="I65" s="10">
        <f t="shared" si="9"/>
        <v>2.1430000000000005E-2</v>
      </c>
      <c r="J65" s="10">
        <f t="shared" si="9"/>
        <v>1.7488964999999999E-4</v>
      </c>
      <c r="K65" s="10">
        <f t="shared" si="9"/>
        <v>1.5411000000000001E-2</v>
      </c>
      <c r="L65" s="10">
        <f>L41-L59</f>
        <v>1.0184E-3</v>
      </c>
      <c r="M65" s="10"/>
    </row>
    <row r="66" spans="3:13" x14ac:dyDescent="0.25">
      <c r="C66" t="s">
        <v>122</v>
      </c>
      <c r="D66" s="10">
        <f t="shared" si="9"/>
        <v>5.9559999999999995E-3</v>
      </c>
      <c r="E66" s="10">
        <f t="shared" si="9"/>
        <v>4.2969999999999953E-2</v>
      </c>
      <c r="F66" s="10">
        <f t="shared" si="9"/>
        <v>2.6260000000000061E-2</v>
      </c>
      <c r="G66" s="10">
        <f t="shared" si="9"/>
        <v>4.216999999999993E-2</v>
      </c>
      <c r="H66" s="10">
        <f t="shared" si="9"/>
        <v>4.3229999999999991E-2</v>
      </c>
      <c r="I66" s="10">
        <f t="shared" si="9"/>
        <v>5.2379999999999982E-2</v>
      </c>
      <c r="J66" s="10">
        <f t="shared" si="9"/>
        <v>1.6589999999999994E-2</v>
      </c>
      <c r="K66" s="10">
        <f t="shared" si="9"/>
        <v>1.9220000000000015E-2</v>
      </c>
      <c r="L66" s="10">
        <f>L42-L60</f>
        <v>1.7179999999999973E-2</v>
      </c>
      <c r="M66" s="10"/>
    </row>
  </sheetData>
  <mergeCells count="1">
    <mergeCell ref="B32:L33"/>
  </mergeCells>
  <pageMargins left="0.7" right="0.7" top="0.75" bottom="0.75" header="0.3" footer="0.3"/>
  <pageSetup scale="88"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6"/>
  <sheetViews>
    <sheetView tabSelected="1" workbookViewId="0">
      <selection activeCell="X64" sqref="X64"/>
    </sheetView>
  </sheetViews>
  <sheetFormatPr defaultRowHeight="15" x14ac:dyDescent="0.25"/>
  <sheetData>
    <row r="2" spans="1:8" ht="15.75" x14ac:dyDescent="0.25">
      <c r="A2" s="44" t="s">
        <v>223</v>
      </c>
      <c r="B2" s="98"/>
      <c r="C2" s="98"/>
      <c r="D2" s="98"/>
      <c r="E2" s="98"/>
      <c r="F2" s="98"/>
      <c r="G2" s="4"/>
      <c r="H2" s="5"/>
    </row>
    <row r="3" spans="1:8" x14ac:dyDescent="0.25">
      <c r="A3" s="70"/>
      <c r="B3" s="79"/>
      <c r="C3" s="79"/>
      <c r="D3" s="79"/>
      <c r="E3" s="79"/>
      <c r="F3" s="79"/>
      <c r="G3" s="6"/>
      <c r="H3" s="15"/>
    </row>
    <row r="4" spans="1:8" ht="18" x14ac:dyDescent="0.25">
      <c r="A4" s="70"/>
      <c r="B4" s="79"/>
      <c r="C4" s="99" t="s">
        <v>36</v>
      </c>
      <c r="D4" s="100" t="s">
        <v>230</v>
      </c>
      <c r="E4" s="100" t="s">
        <v>231</v>
      </c>
      <c r="F4" s="100" t="s">
        <v>232</v>
      </c>
      <c r="G4" s="6"/>
      <c r="H4" s="15"/>
    </row>
    <row r="5" spans="1:8" ht="15.75" x14ac:dyDescent="0.25">
      <c r="A5" s="51" t="s">
        <v>81</v>
      </c>
      <c r="B5" s="79"/>
      <c r="C5" s="101">
        <v>2.07E-2</v>
      </c>
      <c r="D5" s="101">
        <v>5.7000000000000002E-3</v>
      </c>
      <c r="E5" s="101">
        <v>1.4800000000000001E-2</v>
      </c>
      <c r="F5" s="101">
        <v>0</v>
      </c>
      <c r="G5" s="6"/>
      <c r="H5" s="15"/>
    </row>
    <row r="6" spans="1:8" ht="15.75" x14ac:dyDescent="0.25">
      <c r="A6" s="51" t="s">
        <v>167</v>
      </c>
      <c r="B6" s="79"/>
      <c r="C6" s="101">
        <v>-0.23669999999999999</v>
      </c>
      <c r="D6" s="101">
        <v>0</v>
      </c>
      <c r="E6" s="101">
        <v>-0.23699999999999999</v>
      </c>
      <c r="F6" s="101">
        <v>0</v>
      </c>
      <c r="G6" s="6"/>
      <c r="H6" s="15"/>
    </row>
    <row r="7" spans="1:8" ht="15.75" x14ac:dyDescent="0.25">
      <c r="A7" s="51" t="s">
        <v>75</v>
      </c>
      <c r="B7" s="79"/>
      <c r="C7" s="101">
        <v>2.3E-2</v>
      </c>
      <c r="D7" s="101">
        <v>3.5999999999999999E-3</v>
      </c>
      <c r="E7" s="101">
        <v>1.9199999999999998E-2</v>
      </c>
      <c r="F7" s="101">
        <v>0</v>
      </c>
      <c r="G7" s="6"/>
      <c r="H7" s="15"/>
    </row>
    <row r="8" spans="1:8" ht="15.75" x14ac:dyDescent="0.25">
      <c r="A8" s="51" t="s">
        <v>166</v>
      </c>
      <c r="B8" s="79"/>
      <c r="C8" s="101">
        <v>1.6000000000000001E-3</v>
      </c>
      <c r="D8" s="101">
        <v>3.5999999999999999E-3</v>
      </c>
      <c r="E8" s="101">
        <v>-2E-3</v>
      </c>
      <c r="F8" s="101">
        <v>0</v>
      </c>
      <c r="G8" s="6"/>
      <c r="H8" s="15"/>
    </row>
    <row r="9" spans="1:8" ht="15.75" x14ac:dyDescent="0.25">
      <c r="A9" s="51" t="s">
        <v>76</v>
      </c>
      <c r="B9" s="79"/>
      <c r="C9" s="101">
        <v>6.9999999999999999E-4</v>
      </c>
      <c r="D9" s="101">
        <v>-2.0999999999999999E-3</v>
      </c>
      <c r="E9" s="101">
        <v>2.7000000000000001E-3</v>
      </c>
      <c r="F9" s="101">
        <v>0</v>
      </c>
      <c r="G9" s="6"/>
      <c r="H9" s="15"/>
    </row>
    <row r="10" spans="1:8" ht="15.75" x14ac:dyDescent="0.25">
      <c r="A10" s="51" t="s">
        <v>77</v>
      </c>
      <c r="B10" s="79"/>
      <c r="C10" s="101">
        <v>1.9E-3</v>
      </c>
      <c r="D10" s="101">
        <v>-1.5E-3</v>
      </c>
      <c r="E10" s="101">
        <v>3.3E-3</v>
      </c>
      <c r="F10" s="101">
        <v>0</v>
      </c>
      <c r="G10" s="6"/>
      <c r="H10" s="15"/>
    </row>
    <row r="11" spans="1:8" ht="15.75" x14ac:dyDescent="0.25">
      <c r="A11" s="51" t="s">
        <v>78</v>
      </c>
      <c r="B11" s="79"/>
      <c r="C11" s="101">
        <v>1.6899999999999998E-2</v>
      </c>
      <c r="D11" s="101">
        <v>1.2500000000000001E-2</v>
      </c>
      <c r="E11" s="101">
        <v>4.4000000000000003E-3</v>
      </c>
      <c r="F11" s="101">
        <v>0</v>
      </c>
      <c r="G11" s="6"/>
      <c r="H11" s="15"/>
    </row>
    <row r="12" spans="1:8" ht="15.75" x14ac:dyDescent="0.25">
      <c r="A12" s="51" t="s">
        <v>80</v>
      </c>
      <c r="B12" s="79"/>
      <c r="C12" s="101">
        <v>-3.0499999999999999E-2</v>
      </c>
      <c r="D12" s="101">
        <v>-6.4000000000000003E-3</v>
      </c>
      <c r="E12" s="101">
        <v>-2.3900000000000001E-2</v>
      </c>
      <c r="F12" s="101">
        <v>0</v>
      </c>
      <c r="G12" s="6"/>
      <c r="H12" s="15"/>
    </row>
    <row r="13" spans="1:8" ht="15.75" x14ac:dyDescent="0.25">
      <c r="A13" s="51" t="s">
        <v>79</v>
      </c>
      <c r="B13" s="79"/>
      <c r="C13" s="101">
        <v>0.12</v>
      </c>
      <c r="D13" s="101">
        <v>3.0000000000000001E-3</v>
      </c>
      <c r="E13" s="101">
        <v>1E-3</v>
      </c>
      <c r="F13" s="101">
        <v>0.115</v>
      </c>
      <c r="G13" s="6"/>
      <c r="H13" s="15"/>
    </row>
    <row r="14" spans="1:8" ht="15.75" customHeight="1" x14ac:dyDescent="0.25">
      <c r="A14" s="110" t="s">
        <v>233</v>
      </c>
      <c r="B14" s="111"/>
      <c r="C14" s="111"/>
      <c r="D14" s="111"/>
      <c r="E14" s="111"/>
      <c r="F14" s="111"/>
      <c r="G14" s="111"/>
      <c r="H14" s="112"/>
    </row>
    <row r="15" spans="1:8" x14ac:dyDescent="0.25">
      <c r="A15" s="110"/>
      <c r="B15" s="111"/>
      <c r="C15" s="111"/>
      <c r="D15" s="111"/>
      <c r="E15" s="111"/>
      <c r="F15" s="111"/>
      <c r="G15" s="111"/>
      <c r="H15" s="112"/>
    </row>
    <row r="16" spans="1:8" ht="30.75" customHeight="1" x14ac:dyDescent="0.25">
      <c r="A16" s="113"/>
      <c r="B16" s="114"/>
      <c r="C16" s="114"/>
      <c r="D16" s="114"/>
      <c r="E16" s="114"/>
      <c r="F16" s="114"/>
      <c r="G16" s="114"/>
      <c r="H16" s="115"/>
    </row>
  </sheetData>
  <mergeCells count="1">
    <mergeCell ref="A14:H1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37"/>
  <sheetViews>
    <sheetView tabSelected="1" view="pageBreakPreview" zoomScale="60" zoomScaleNormal="100" workbookViewId="0">
      <selection activeCell="X64" sqref="X64"/>
    </sheetView>
  </sheetViews>
  <sheetFormatPr defaultRowHeight="15.75" x14ac:dyDescent="0.25"/>
  <cols>
    <col min="1" max="1" width="3.28515625" style="29" bestFit="1" customWidth="1"/>
    <col min="2" max="2" width="11.5703125" style="29" customWidth="1"/>
    <col min="3" max="3" width="29.140625" style="29" customWidth="1"/>
    <col min="4" max="4" width="11.85546875" style="29" customWidth="1"/>
    <col min="5" max="5" width="8" style="29" customWidth="1"/>
    <col min="6" max="6" width="9.140625" style="29" customWidth="1"/>
    <col min="7" max="7" width="8.28515625" style="29" customWidth="1"/>
    <col min="8" max="8" width="9.5703125" style="29" customWidth="1"/>
    <col min="9" max="9" width="7.7109375" style="29" customWidth="1"/>
    <col min="10" max="10" width="12.7109375" style="29" customWidth="1"/>
    <col min="11" max="11" width="7.7109375" style="29" customWidth="1"/>
    <col min="12" max="12" width="10.7109375" customWidth="1"/>
    <col min="13" max="14" width="9.140625" customWidth="1"/>
    <col min="17" max="16384" width="9.140625" style="29"/>
  </cols>
  <sheetData>
    <row r="2" spans="1:25" x14ac:dyDescent="0.25">
      <c r="A2" s="25"/>
      <c r="B2" s="26" t="s">
        <v>242</v>
      </c>
      <c r="C2" s="27"/>
      <c r="D2" s="27"/>
      <c r="E2" s="27"/>
      <c r="F2" s="27"/>
      <c r="G2" s="27"/>
      <c r="H2" s="27"/>
      <c r="I2" s="27"/>
      <c r="J2" s="27"/>
      <c r="K2" s="28"/>
    </row>
    <row r="3" spans="1:25" ht="46.5" customHeight="1" x14ac:dyDescent="0.35">
      <c r="A3" s="33"/>
      <c r="B3" s="34"/>
      <c r="C3" s="34" t="s">
        <v>5</v>
      </c>
      <c r="D3" s="90" t="s">
        <v>197</v>
      </c>
      <c r="E3" s="91"/>
      <c r="F3" s="107" t="s">
        <v>225</v>
      </c>
      <c r="G3" s="109"/>
      <c r="H3" s="108" t="s">
        <v>226</v>
      </c>
      <c r="I3" s="108"/>
      <c r="J3" s="107" t="s">
        <v>227</v>
      </c>
      <c r="K3" s="109"/>
    </row>
    <row r="4" spans="1:25" ht="15" customHeight="1" x14ac:dyDescent="0.35">
      <c r="A4" s="30">
        <v>1</v>
      </c>
      <c r="B4" s="32" t="s">
        <v>144</v>
      </c>
      <c r="C4" s="32" t="s">
        <v>6</v>
      </c>
      <c r="D4" s="40">
        <v>0.46560000000000001</v>
      </c>
      <c r="E4" s="40">
        <v>2.2599999999999999E-2</v>
      </c>
      <c r="F4" s="30">
        <v>0.45579999999999998</v>
      </c>
      <c r="G4" s="76">
        <v>6.5100000000000005E-2</v>
      </c>
      <c r="H4" s="40">
        <v>0.44690000000000002</v>
      </c>
      <c r="I4" s="40">
        <v>2.1100000000000001E-2</v>
      </c>
      <c r="J4" s="80">
        <v>0.45240000000000002</v>
      </c>
      <c r="K4" s="76">
        <v>0</v>
      </c>
      <c r="S4" s="41"/>
      <c r="T4" s="41"/>
      <c r="U4" s="41"/>
      <c r="V4" s="41"/>
      <c r="W4" s="41"/>
      <c r="X4" s="73"/>
      <c r="Y4" s="73"/>
    </row>
    <row r="5" spans="1:25" ht="15" customHeight="1" x14ac:dyDescent="0.35">
      <c r="A5" s="30">
        <v>2</v>
      </c>
      <c r="B5" s="32" t="s">
        <v>145</v>
      </c>
      <c r="C5" s="32" t="s">
        <v>7</v>
      </c>
      <c r="D5" s="40">
        <v>0.30370000000000003</v>
      </c>
      <c r="E5" s="40">
        <v>2.52E-2</v>
      </c>
      <c r="F5" s="30">
        <v>0.22500000000000001</v>
      </c>
      <c r="G5" s="76">
        <v>4.0099999999999997E-2</v>
      </c>
      <c r="H5" s="40">
        <v>0.32179999999999997</v>
      </c>
      <c r="I5" s="40">
        <v>3.49E-2</v>
      </c>
      <c r="J5" s="92">
        <v>0.30969999999999998</v>
      </c>
      <c r="K5" s="76">
        <v>4.9000000000000002E-2</v>
      </c>
      <c r="S5" s="41"/>
      <c r="T5" s="41"/>
      <c r="U5" s="41"/>
      <c r="V5" s="41"/>
      <c r="W5" s="41"/>
      <c r="X5" s="73"/>
      <c r="Y5" s="73"/>
    </row>
    <row r="6" spans="1:25" ht="15" customHeight="1" x14ac:dyDescent="0.25">
      <c r="A6" s="30">
        <v>3</v>
      </c>
      <c r="B6" s="32" t="s">
        <v>143</v>
      </c>
      <c r="C6" s="32" t="s">
        <v>8</v>
      </c>
      <c r="D6" s="40">
        <v>0.12570000000000001</v>
      </c>
      <c r="E6" s="40">
        <v>3.3799999999999997E-2</v>
      </c>
      <c r="F6" s="30">
        <v>7.0699999999999999E-2</v>
      </c>
      <c r="G6" s="76">
        <v>1.95E-2</v>
      </c>
      <c r="H6" s="40">
        <v>0.13500000000000001</v>
      </c>
      <c r="I6" s="40">
        <v>1.7100000000000001E-2</v>
      </c>
      <c r="J6" s="92">
        <v>0.13150000000000001</v>
      </c>
      <c r="K6" s="76">
        <v>8.3599999999999994E-2</v>
      </c>
      <c r="S6" s="41"/>
      <c r="T6" s="41"/>
      <c r="U6" s="41"/>
      <c r="V6" s="41"/>
      <c r="W6" s="41"/>
      <c r="X6" s="73"/>
      <c r="Y6" s="73"/>
    </row>
    <row r="7" spans="1:25" ht="15" customHeight="1" x14ac:dyDescent="0.25">
      <c r="A7" s="30">
        <v>4</v>
      </c>
      <c r="B7" s="32" t="s">
        <v>1</v>
      </c>
      <c r="C7" s="32" t="s">
        <v>9</v>
      </c>
      <c r="D7" s="40">
        <v>0.1358</v>
      </c>
      <c r="E7" s="40">
        <v>1.03E-2</v>
      </c>
      <c r="F7" s="30">
        <v>1.0592999999999999</v>
      </c>
      <c r="G7" s="76">
        <v>0.12570000000000001</v>
      </c>
      <c r="H7" s="40">
        <v>0.1105</v>
      </c>
      <c r="I7" s="40">
        <v>1.2200000000000001E-2</v>
      </c>
      <c r="J7" s="92">
        <v>0.11210000000000001</v>
      </c>
      <c r="K7" s="76">
        <v>1.77E-2</v>
      </c>
      <c r="S7" s="41"/>
      <c r="T7" s="41"/>
      <c r="U7" s="41"/>
      <c r="V7" s="41"/>
      <c r="W7" s="41"/>
      <c r="X7" s="73"/>
      <c r="Y7" s="73"/>
    </row>
    <row r="8" spans="1:25" ht="15" customHeight="1" x14ac:dyDescent="0.35">
      <c r="A8" s="30">
        <v>5</v>
      </c>
      <c r="B8" s="32" t="s">
        <v>146</v>
      </c>
      <c r="C8" s="32" t="s">
        <v>10</v>
      </c>
      <c r="D8" s="40">
        <v>1.7095</v>
      </c>
      <c r="E8" s="40">
        <v>3.3099999999999997E-2</v>
      </c>
      <c r="F8" s="30">
        <v>2.5308000000000002</v>
      </c>
      <c r="G8" s="76">
        <v>8.7800000000000003E-2</v>
      </c>
      <c r="H8" s="40">
        <v>1.7356</v>
      </c>
      <c r="I8" s="40">
        <v>4.7199999999999999E-2</v>
      </c>
      <c r="J8" s="92">
        <v>1.7864</v>
      </c>
      <c r="K8" s="76">
        <v>0.16089999999999999</v>
      </c>
      <c r="S8" s="41"/>
      <c r="T8" s="41"/>
      <c r="U8" s="41"/>
      <c r="V8" s="41"/>
      <c r="W8" s="41"/>
      <c r="X8" s="73"/>
      <c r="Y8" s="73"/>
    </row>
    <row r="9" spans="1:25" ht="15" customHeight="1" x14ac:dyDescent="0.35">
      <c r="A9" s="30">
        <v>6</v>
      </c>
      <c r="B9" s="32" t="s">
        <v>147</v>
      </c>
      <c r="C9" s="32" t="s">
        <v>11</v>
      </c>
      <c r="D9" s="40">
        <v>0.1192</v>
      </c>
      <c r="E9" s="40">
        <v>4.0000000000000001E-3</v>
      </c>
      <c r="F9" s="30">
        <v>6.0499999999999998E-2</v>
      </c>
      <c r="G9" s="76">
        <v>3.8999999999999998E-3</v>
      </c>
      <c r="H9" s="40">
        <v>0.1168</v>
      </c>
      <c r="I9" s="40">
        <v>5.3E-3</v>
      </c>
      <c r="J9" s="92">
        <v>0.1174</v>
      </c>
      <c r="K9" s="76">
        <v>0</v>
      </c>
      <c r="S9" s="41"/>
      <c r="T9" s="41"/>
      <c r="U9" s="41"/>
      <c r="V9" s="41"/>
      <c r="W9" s="41"/>
      <c r="X9" s="73"/>
      <c r="Y9" s="73"/>
    </row>
    <row r="10" spans="1:25" ht="15" customHeight="1" x14ac:dyDescent="0.35">
      <c r="A10" s="30">
        <v>7</v>
      </c>
      <c r="B10" s="32" t="s">
        <v>148</v>
      </c>
      <c r="C10" s="32" t="s">
        <v>12</v>
      </c>
      <c r="D10" s="40">
        <v>0.24149999999999999</v>
      </c>
      <c r="E10" s="40">
        <v>1.6999999999999999E-3</v>
      </c>
      <c r="F10" s="30">
        <v>0.15</v>
      </c>
      <c r="G10" s="76">
        <v>8.5000000000000006E-3</v>
      </c>
      <c r="H10" s="40">
        <v>0.24179999999999999</v>
      </c>
      <c r="I10" s="40">
        <v>6.7000000000000002E-3</v>
      </c>
      <c r="J10" s="92">
        <v>0.24060000000000001</v>
      </c>
      <c r="K10" s="76">
        <v>0</v>
      </c>
      <c r="S10" s="41"/>
      <c r="T10" s="41"/>
      <c r="U10" s="41"/>
      <c r="V10" s="41"/>
      <c r="W10" s="41"/>
      <c r="X10" s="73"/>
      <c r="Y10" s="73"/>
    </row>
    <row r="11" spans="1:25" ht="15" customHeight="1" x14ac:dyDescent="0.35">
      <c r="A11" s="30">
        <v>8</v>
      </c>
      <c r="B11" s="32" t="s">
        <v>149</v>
      </c>
      <c r="C11" s="32" t="s">
        <v>66</v>
      </c>
      <c r="D11" s="40">
        <v>0.96860000000000002</v>
      </c>
      <c r="E11" s="40">
        <v>2.5000000000000001E-3</v>
      </c>
      <c r="F11" s="30">
        <v>0.82769999999999999</v>
      </c>
      <c r="G11" s="76">
        <v>1.34E-2</v>
      </c>
      <c r="H11" s="40">
        <v>0.96740000000000004</v>
      </c>
      <c r="I11" s="40">
        <v>1.6999999999999999E-3</v>
      </c>
      <c r="J11" s="92">
        <v>0.96699999999999997</v>
      </c>
      <c r="K11" s="76">
        <v>3.5999999999999999E-3</v>
      </c>
      <c r="S11" s="41"/>
      <c r="T11" s="41"/>
      <c r="U11" s="41"/>
      <c r="V11" s="41"/>
      <c r="W11" s="41"/>
      <c r="X11" s="73"/>
      <c r="Y11" s="73"/>
    </row>
    <row r="12" spans="1:25" ht="15" customHeight="1" x14ac:dyDescent="0.35">
      <c r="A12" s="30">
        <v>9</v>
      </c>
      <c r="B12" s="32" t="s">
        <v>189</v>
      </c>
      <c r="C12" s="32" t="s">
        <v>187</v>
      </c>
      <c r="D12" s="40">
        <v>-4.3900000000000002E-2</v>
      </c>
      <c r="E12" s="40">
        <v>3.0000000000000001E-3</v>
      </c>
      <c r="F12" s="30">
        <v>-7.6E-3</v>
      </c>
      <c r="G12" s="76">
        <v>1.12E-2</v>
      </c>
      <c r="H12" s="40">
        <v>-5.5599999999999997E-2</v>
      </c>
      <c r="I12" s="40">
        <v>5.1999999999999998E-3</v>
      </c>
      <c r="J12" s="92">
        <v>-5.7200000000000001E-2</v>
      </c>
      <c r="K12" s="76">
        <v>0</v>
      </c>
      <c r="S12" s="41"/>
      <c r="T12" s="41"/>
      <c r="U12" s="41"/>
      <c r="V12" s="41"/>
      <c r="W12" s="41"/>
      <c r="X12" s="73"/>
      <c r="Y12" s="73"/>
    </row>
    <row r="13" spans="1:25" ht="15" customHeight="1" x14ac:dyDescent="0.35">
      <c r="A13" s="30">
        <v>10</v>
      </c>
      <c r="B13" s="32" t="s">
        <v>150</v>
      </c>
      <c r="C13" s="32" t="s">
        <v>62</v>
      </c>
      <c r="D13" s="40">
        <v>0.9516</v>
      </c>
      <c r="E13" s="40">
        <v>4.1999999999999997E-3</v>
      </c>
      <c r="F13" s="30">
        <v>0.95020000000000004</v>
      </c>
      <c r="G13" s="76">
        <v>3.7000000000000002E-3</v>
      </c>
      <c r="H13" s="40">
        <v>0.94810000000000005</v>
      </c>
      <c r="I13" s="40">
        <v>1.4E-3</v>
      </c>
      <c r="J13" s="92">
        <v>0.94969999999999999</v>
      </c>
      <c r="K13" s="76">
        <v>0</v>
      </c>
      <c r="S13" s="41"/>
      <c r="T13" s="41"/>
      <c r="U13" s="41"/>
      <c r="V13" s="41"/>
      <c r="W13" s="41"/>
      <c r="X13" s="73"/>
      <c r="Y13" s="73"/>
    </row>
    <row r="14" spans="1:25" ht="15" customHeight="1" x14ac:dyDescent="0.35">
      <c r="A14" s="30">
        <v>11</v>
      </c>
      <c r="B14" s="32" t="s">
        <v>151</v>
      </c>
      <c r="C14" s="32" t="s">
        <v>63</v>
      </c>
      <c r="D14" s="40">
        <v>0.50219999999999998</v>
      </c>
      <c r="E14" s="40">
        <v>2.58E-2</v>
      </c>
      <c r="F14" s="30">
        <v>0.81710000000000005</v>
      </c>
      <c r="G14" s="76">
        <v>1.12E-2</v>
      </c>
      <c r="H14" s="40">
        <v>0.51339999999999997</v>
      </c>
      <c r="I14" s="40">
        <v>3.0700000000000002E-2</v>
      </c>
      <c r="J14" s="92">
        <v>0.51439999999999997</v>
      </c>
      <c r="K14" s="76">
        <v>4.5100000000000001E-2</v>
      </c>
      <c r="Q14"/>
      <c r="S14" s="41"/>
      <c r="T14" s="41"/>
      <c r="U14" s="41"/>
      <c r="V14" s="41"/>
      <c r="W14" s="41"/>
      <c r="X14" s="73"/>
      <c r="Y14" s="73"/>
    </row>
    <row r="15" spans="1:25" ht="15" customHeight="1" x14ac:dyDescent="0.35">
      <c r="A15" s="30">
        <v>12</v>
      </c>
      <c r="B15" s="32" t="s">
        <v>152</v>
      </c>
      <c r="C15" s="32" t="s">
        <v>64</v>
      </c>
      <c r="D15" s="40">
        <v>0.88680000000000003</v>
      </c>
      <c r="E15" s="40">
        <v>5.3E-3</v>
      </c>
      <c r="F15" s="30">
        <v>0.84040000000000004</v>
      </c>
      <c r="G15" s="76">
        <v>2.63E-2</v>
      </c>
      <c r="H15" s="40">
        <v>0.88529999999999998</v>
      </c>
      <c r="I15" s="40">
        <v>9.5999999999999992E-3</v>
      </c>
      <c r="J15" s="92">
        <v>0.88980000000000004</v>
      </c>
      <c r="K15" s="76">
        <v>1.2500000000000001E-2</v>
      </c>
      <c r="S15" s="41"/>
      <c r="T15" s="41"/>
      <c r="U15" s="41"/>
      <c r="V15" s="41"/>
      <c r="W15" s="41"/>
      <c r="X15" s="73"/>
      <c r="Y15" s="73"/>
    </row>
    <row r="16" spans="1:25" ht="15" customHeight="1" x14ac:dyDescent="0.35">
      <c r="A16" s="30">
        <v>13</v>
      </c>
      <c r="B16" s="32" t="s">
        <v>153</v>
      </c>
      <c r="C16" s="32" t="s">
        <v>65</v>
      </c>
      <c r="D16" s="40">
        <v>0.40710000000000002</v>
      </c>
      <c r="E16" s="40">
        <v>2.06E-2</v>
      </c>
      <c r="F16" s="30">
        <v>0.71830000000000005</v>
      </c>
      <c r="G16" s="76">
        <v>2.06E-2</v>
      </c>
      <c r="H16" s="40">
        <v>0.40510000000000002</v>
      </c>
      <c r="I16" s="40">
        <v>5.7999999999999996E-3</v>
      </c>
      <c r="J16" s="92">
        <v>0.37769999999999998</v>
      </c>
      <c r="K16" s="76">
        <v>0</v>
      </c>
      <c r="S16" s="41"/>
      <c r="T16" s="41"/>
      <c r="U16" s="41"/>
      <c r="V16" s="41"/>
      <c r="W16" s="41"/>
      <c r="X16" s="73"/>
      <c r="Y16" s="73"/>
    </row>
    <row r="17" spans="1:26" ht="15" customHeight="1" x14ac:dyDescent="0.35">
      <c r="A17" s="30">
        <v>14</v>
      </c>
      <c r="B17" s="32" t="s">
        <v>154</v>
      </c>
      <c r="C17" s="32" t="s">
        <v>191</v>
      </c>
      <c r="D17" s="40">
        <v>0.78139999999999998</v>
      </c>
      <c r="E17" s="40">
        <v>1.3599999999999999E-2</v>
      </c>
      <c r="F17" s="30">
        <v>0.81279999999999997</v>
      </c>
      <c r="G17" s="76">
        <v>9.4999999999999998E-3</v>
      </c>
      <c r="H17" s="40">
        <v>0.78</v>
      </c>
      <c r="I17" s="40">
        <v>8.6999999999999994E-3</v>
      </c>
      <c r="J17" s="92">
        <v>0.78169999999999995</v>
      </c>
      <c r="K17" s="76">
        <v>1.14E-2</v>
      </c>
      <c r="S17" s="41"/>
      <c r="T17" s="41"/>
      <c r="U17" s="41"/>
      <c r="V17" s="41"/>
      <c r="W17" s="41"/>
      <c r="X17" s="73"/>
      <c r="Y17" s="73"/>
    </row>
    <row r="18" spans="1:26" ht="15" customHeight="1" x14ac:dyDescent="0.25">
      <c r="A18" s="30">
        <v>15</v>
      </c>
      <c r="B18" s="77" t="s">
        <v>199</v>
      </c>
      <c r="C18" s="32" t="s">
        <v>186</v>
      </c>
      <c r="D18" s="40">
        <v>0.89810000000000001</v>
      </c>
      <c r="E18" s="40">
        <v>0.04</v>
      </c>
      <c r="F18" s="30">
        <v>0.84609999999999996</v>
      </c>
      <c r="G18" s="76">
        <v>1.1900000000000001E-2</v>
      </c>
      <c r="H18" s="40">
        <v>0.89119999999999999</v>
      </c>
      <c r="I18" s="40">
        <v>2.5000000000000001E-3</v>
      </c>
      <c r="J18" s="92">
        <v>0.89</v>
      </c>
      <c r="K18" s="76">
        <v>0</v>
      </c>
      <c r="S18" s="41"/>
      <c r="T18" s="41"/>
      <c r="U18" s="41"/>
      <c r="V18" s="41"/>
      <c r="W18" s="41"/>
      <c r="X18" s="73"/>
      <c r="Y18" s="73"/>
    </row>
    <row r="19" spans="1:26" ht="15" customHeight="1" x14ac:dyDescent="0.35">
      <c r="A19" s="30">
        <v>16</v>
      </c>
      <c r="B19" s="32" t="s">
        <v>155</v>
      </c>
      <c r="C19" s="32" t="s">
        <v>54</v>
      </c>
      <c r="D19" s="40">
        <v>0.13769999999999999</v>
      </c>
      <c r="E19" s="40">
        <v>2.5999999999999999E-3</v>
      </c>
      <c r="F19" s="30">
        <v>0.1479</v>
      </c>
      <c r="G19" s="76">
        <v>3.8999999999999998E-3</v>
      </c>
      <c r="H19" s="40">
        <v>0.14019999999999999</v>
      </c>
      <c r="I19" s="40">
        <v>1.6000000000000001E-3</v>
      </c>
      <c r="J19" s="92">
        <v>0.14199999999999999</v>
      </c>
      <c r="K19" s="76">
        <v>0</v>
      </c>
      <c r="S19" s="41"/>
      <c r="T19" s="41"/>
      <c r="U19" s="41"/>
      <c r="V19" s="41"/>
      <c r="W19" s="41"/>
      <c r="X19" s="73"/>
      <c r="Y19" s="73"/>
    </row>
    <row r="20" spans="1:26" ht="15" customHeight="1" x14ac:dyDescent="0.35">
      <c r="A20" s="30">
        <v>17</v>
      </c>
      <c r="B20" s="32" t="s">
        <v>156</v>
      </c>
      <c r="C20" s="32" t="s">
        <v>55</v>
      </c>
      <c r="D20" s="40">
        <v>1.1497999999999999</v>
      </c>
      <c r="E20" s="40">
        <v>2.1100000000000001E-2</v>
      </c>
      <c r="F20" s="30">
        <v>0.87949999999999995</v>
      </c>
      <c r="G20" s="76">
        <v>2.47E-2</v>
      </c>
      <c r="H20" s="40">
        <v>1.2202</v>
      </c>
      <c r="I20" s="40">
        <v>2.1299999999999999E-2</v>
      </c>
      <c r="J20" s="92">
        <v>1.2226999999999999</v>
      </c>
      <c r="K20" s="76">
        <v>0</v>
      </c>
      <c r="S20" s="41"/>
      <c r="T20" s="41"/>
      <c r="U20" s="41"/>
      <c r="V20" s="41"/>
      <c r="W20" s="41"/>
      <c r="X20" s="73"/>
      <c r="Y20" s="73"/>
    </row>
    <row r="21" spans="1:26" ht="15" customHeight="1" x14ac:dyDescent="0.35">
      <c r="A21" s="30">
        <v>18</v>
      </c>
      <c r="B21" s="32" t="s">
        <v>157</v>
      </c>
      <c r="C21" s="32" t="s">
        <v>56</v>
      </c>
      <c r="D21" s="40">
        <v>0.67549999999999999</v>
      </c>
      <c r="E21" s="40">
        <v>2.52E-2</v>
      </c>
      <c r="F21" s="30">
        <v>0.67410000000000003</v>
      </c>
      <c r="G21" s="76">
        <v>1.43E-2</v>
      </c>
      <c r="H21" s="40">
        <v>0.6835</v>
      </c>
      <c r="I21" s="40">
        <v>9.4999999999999998E-3</v>
      </c>
      <c r="J21" s="92">
        <v>0.67930000000000001</v>
      </c>
      <c r="K21" s="76">
        <v>0</v>
      </c>
      <c r="S21" s="41"/>
      <c r="T21" s="41"/>
      <c r="U21" s="41"/>
      <c r="V21" s="41"/>
      <c r="W21" s="41"/>
      <c r="X21" s="74"/>
      <c r="Y21" s="73"/>
      <c r="Z21" s="73"/>
    </row>
    <row r="22" spans="1:26" ht="15" customHeight="1" x14ac:dyDescent="0.35">
      <c r="A22" s="30">
        <v>19</v>
      </c>
      <c r="B22" s="32" t="s">
        <v>158</v>
      </c>
      <c r="C22" s="32" t="s">
        <v>57</v>
      </c>
      <c r="D22" s="40">
        <v>0.9425</v>
      </c>
      <c r="E22" s="40">
        <v>1.8200000000000001E-2</v>
      </c>
      <c r="F22" s="30">
        <v>1.8440000000000001</v>
      </c>
      <c r="G22" s="76">
        <v>2.3E-2</v>
      </c>
      <c r="H22" s="40">
        <v>0.87160000000000004</v>
      </c>
      <c r="I22" s="40">
        <v>1.29E-2</v>
      </c>
      <c r="J22" s="92">
        <v>0.87060000000000004</v>
      </c>
      <c r="K22" s="76">
        <v>0</v>
      </c>
      <c r="S22" s="41"/>
      <c r="T22" s="41"/>
      <c r="U22" s="41"/>
      <c r="V22" s="41"/>
      <c r="W22" s="41"/>
      <c r="X22" s="73"/>
      <c r="Y22" s="73"/>
    </row>
    <row r="23" spans="1:26" ht="15" customHeight="1" x14ac:dyDescent="0.35">
      <c r="A23" s="30">
        <v>20</v>
      </c>
      <c r="B23" s="32" t="s">
        <v>159</v>
      </c>
      <c r="C23" s="32" t="s">
        <v>58</v>
      </c>
      <c r="D23" s="40">
        <v>0.14019999999999999</v>
      </c>
      <c r="E23" s="40">
        <v>4.1999999999999997E-3</v>
      </c>
      <c r="F23" s="30">
        <v>0.1552</v>
      </c>
      <c r="G23" s="76">
        <v>5.1999999999999998E-3</v>
      </c>
      <c r="H23" s="40">
        <v>0.1396</v>
      </c>
      <c r="I23" s="40">
        <v>1.9E-3</v>
      </c>
      <c r="J23" s="92">
        <v>0.13650000000000001</v>
      </c>
      <c r="K23" s="76">
        <v>0</v>
      </c>
      <c r="S23" s="41"/>
      <c r="T23" s="41"/>
      <c r="U23" s="41"/>
      <c r="V23" s="41"/>
      <c r="W23" s="41"/>
      <c r="X23" s="73"/>
      <c r="Y23" s="73"/>
    </row>
    <row r="24" spans="1:26" ht="15" customHeight="1" x14ac:dyDescent="0.35">
      <c r="A24" s="30">
        <v>21</v>
      </c>
      <c r="B24" s="32" t="s">
        <v>160</v>
      </c>
      <c r="C24" s="32" t="s">
        <v>59</v>
      </c>
      <c r="D24" s="40">
        <v>0.31630000000000003</v>
      </c>
      <c r="E24" s="40">
        <v>7.7999999999999996E-3</v>
      </c>
      <c r="F24" s="30">
        <v>0.21829999999999999</v>
      </c>
      <c r="G24" s="76">
        <v>4.7999999999999996E-3</v>
      </c>
      <c r="H24" s="40">
        <v>0.32240000000000002</v>
      </c>
      <c r="I24" s="40">
        <v>5.8999999999999999E-3</v>
      </c>
      <c r="J24" s="92">
        <v>0.32329999999999998</v>
      </c>
      <c r="K24" s="76">
        <v>0</v>
      </c>
      <c r="S24" s="41"/>
      <c r="T24" s="41"/>
      <c r="U24" s="41"/>
      <c r="V24" s="41"/>
      <c r="W24" s="41"/>
      <c r="X24" s="73"/>
      <c r="Y24" s="73"/>
    </row>
    <row r="25" spans="1:26" ht="15" customHeight="1" x14ac:dyDescent="0.35">
      <c r="A25" s="30">
        <v>22</v>
      </c>
      <c r="B25" s="32" t="s">
        <v>161</v>
      </c>
      <c r="C25" s="32" t="s">
        <v>60</v>
      </c>
      <c r="D25" s="66">
        <v>3.0999999999999999E-3</v>
      </c>
      <c r="E25" s="66">
        <v>2.9999999999999997E-4</v>
      </c>
      <c r="F25" s="30">
        <v>2.5000000000000001E-3</v>
      </c>
      <c r="G25" s="78">
        <v>2.0000000000000001E-4</v>
      </c>
      <c r="H25" s="66">
        <v>3.2000000000000002E-3</v>
      </c>
      <c r="I25" s="66">
        <v>1E-4</v>
      </c>
      <c r="J25" s="93">
        <v>3.2000000000000002E-3</v>
      </c>
      <c r="K25" s="78">
        <v>0</v>
      </c>
      <c r="S25" s="41"/>
      <c r="T25" s="41"/>
      <c r="U25" s="41"/>
      <c r="V25" s="41"/>
      <c r="W25" s="41"/>
      <c r="X25" s="73"/>
      <c r="Y25" s="73"/>
    </row>
    <row r="26" spans="1:26" ht="15" customHeight="1" x14ac:dyDescent="0.35">
      <c r="A26" s="30">
        <v>23</v>
      </c>
      <c r="B26" s="32" t="s">
        <v>162</v>
      </c>
      <c r="C26" s="32" t="s">
        <v>61</v>
      </c>
      <c r="D26" s="40">
        <v>0.1905</v>
      </c>
      <c r="E26" s="40">
        <v>9.1000000000000004E-3</v>
      </c>
      <c r="F26" s="30">
        <v>1.1000000000000001E-3</v>
      </c>
      <c r="G26" s="76">
        <v>1E-4</v>
      </c>
      <c r="H26" s="40">
        <v>0.1779</v>
      </c>
      <c r="I26" s="40">
        <v>4.8999999999999998E-3</v>
      </c>
      <c r="J26" s="92">
        <v>0.18129999999999999</v>
      </c>
      <c r="K26" s="76">
        <v>0</v>
      </c>
      <c r="S26" s="41"/>
      <c r="T26" s="41"/>
      <c r="U26" s="41"/>
      <c r="V26" s="41"/>
      <c r="W26" s="41"/>
      <c r="X26" s="73"/>
      <c r="Y26" s="73"/>
    </row>
    <row r="27" spans="1:26" ht="15" customHeight="1" x14ac:dyDescent="0.25">
      <c r="A27" s="30">
        <v>24</v>
      </c>
      <c r="B27" s="77" t="s">
        <v>200</v>
      </c>
      <c r="C27" s="32" t="s">
        <v>53</v>
      </c>
      <c r="D27" s="40">
        <v>0.33960000000000001</v>
      </c>
      <c r="E27" s="40">
        <v>8.2000000000000007E-3</v>
      </c>
      <c r="F27" s="30">
        <v>0.28449999999999998</v>
      </c>
      <c r="G27" s="76">
        <v>2.7199999999999998E-2</v>
      </c>
      <c r="H27" s="40">
        <v>0.36080000000000001</v>
      </c>
      <c r="I27" s="40">
        <v>8.8000000000000005E-3</v>
      </c>
      <c r="J27" s="92">
        <v>0.36980000000000002</v>
      </c>
      <c r="K27" s="76">
        <v>2.1100000000000001E-2</v>
      </c>
      <c r="S27" s="41"/>
      <c r="T27" s="41"/>
      <c r="U27" s="41"/>
      <c r="V27" s="41"/>
      <c r="W27" s="41"/>
      <c r="X27" s="73"/>
      <c r="Y27" s="73"/>
    </row>
    <row r="28" spans="1:26" ht="15" customHeight="1" x14ac:dyDescent="0.25">
      <c r="A28" s="30">
        <v>25</v>
      </c>
      <c r="B28" s="89" t="s">
        <v>234</v>
      </c>
      <c r="C28" s="32" t="s">
        <v>184</v>
      </c>
      <c r="D28" s="40">
        <v>-0.1492</v>
      </c>
      <c r="E28" s="40">
        <v>4.7999999999999996E-3</v>
      </c>
      <c r="F28" s="94" t="s">
        <v>132</v>
      </c>
      <c r="G28" s="95" t="s">
        <v>132</v>
      </c>
      <c r="H28" s="40">
        <v>-0.1842</v>
      </c>
      <c r="I28" s="40">
        <v>3.0000000000000001E-3</v>
      </c>
      <c r="J28" s="92">
        <v>-0.18559999999999999</v>
      </c>
      <c r="K28" s="76">
        <v>0</v>
      </c>
      <c r="S28" s="41"/>
      <c r="T28" s="41"/>
      <c r="U28" s="41"/>
      <c r="V28" s="41"/>
      <c r="W28" s="41"/>
      <c r="X28" s="73"/>
      <c r="Y28" s="73"/>
    </row>
    <row r="29" spans="1:26" ht="15" customHeight="1" x14ac:dyDescent="0.35">
      <c r="A29" s="30">
        <v>26</v>
      </c>
      <c r="B29" s="32" t="s">
        <v>163</v>
      </c>
      <c r="C29" s="32" t="s">
        <v>52</v>
      </c>
      <c r="D29" s="40">
        <v>23.4574</v>
      </c>
      <c r="E29" s="40">
        <v>0.33900000000000002</v>
      </c>
      <c r="F29" s="30">
        <v>6.9291999999999998</v>
      </c>
      <c r="G29" s="76">
        <v>2.1354000000000002</v>
      </c>
      <c r="H29" s="40">
        <v>21.281300000000002</v>
      </c>
      <c r="I29" s="40">
        <v>0.7823</v>
      </c>
      <c r="J29" s="92">
        <v>20.923500000000001</v>
      </c>
      <c r="K29" s="76">
        <v>0.86909999999999998</v>
      </c>
      <c r="S29" s="41"/>
      <c r="T29" s="41"/>
      <c r="U29" s="41"/>
      <c r="V29" s="41"/>
      <c r="W29" s="41"/>
      <c r="X29" s="73"/>
      <c r="Y29" s="73"/>
    </row>
    <row r="30" spans="1:26" ht="15" customHeight="1" x14ac:dyDescent="0.35">
      <c r="A30" s="30">
        <v>27</v>
      </c>
      <c r="B30" s="32" t="s">
        <v>164</v>
      </c>
      <c r="C30" s="32" t="s">
        <v>70</v>
      </c>
      <c r="D30" s="40">
        <v>16.721399999999999</v>
      </c>
      <c r="E30" s="40">
        <v>0.64180000000000004</v>
      </c>
      <c r="F30" s="94" t="s">
        <v>132</v>
      </c>
      <c r="G30" s="95" t="s">
        <v>132</v>
      </c>
      <c r="H30" s="40">
        <v>16.087900000000001</v>
      </c>
      <c r="I30" s="40">
        <v>0.55800000000000005</v>
      </c>
      <c r="J30" s="92">
        <v>17.108599999999999</v>
      </c>
      <c r="K30" s="76">
        <v>0</v>
      </c>
      <c r="S30" s="41"/>
      <c r="T30" s="41"/>
      <c r="U30" s="41"/>
      <c r="V30" s="41"/>
      <c r="W30" s="42"/>
      <c r="X30" s="73"/>
      <c r="Y30" s="73"/>
    </row>
    <row r="31" spans="1:26" ht="15" customHeight="1" x14ac:dyDescent="0.25">
      <c r="A31" s="30">
        <v>28</v>
      </c>
      <c r="B31" s="32" t="s">
        <v>185</v>
      </c>
      <c r="C31" s="32" t="s">
        <v>211</v>
      </c>
      <c r="D31" s="40">
        <v>-8.9999999999999998E-4</v>
      </c>
      <c r="E31" s="40">
        <v>1E-4</v>
      </c>
      <c r="F31" s="92">
        <v>2.9999999999999997E-4</v>
      </c>
      <c r="G31" s="76">
        <v>2.0000000000000001E-4</v>
      </c>
      <c r="H31" s="40">
        <v>-1.1999999999999999E-3</v>
      </c>
      <c r="I31" s="40">
        <v>1E-4</v>
      </c>
      <c r="J31" s="92">
        <v>-1.1000000000000001E-3</v>
      </c>
      <c r="K31" s="76">
        <v>0</v>
      </c>
      <c r="S31" s="41"/>
      <c r="T31" s="41"/>
      <c r="U31" s="41"/>
      <c r="V31" s="41"/>
      <c r="W31" s="42"/>
      <c r="X31" s="73"/>
      <c r="Y31" s="73"/>
    </row>
    <row r="32" spans="1:26" ht="15" customHeight="1" x14ac:dyDescent="0.25">
      <c r="A32" s="30">
        <v>29</v>
      </c>
      <c r="B32" s="77" t="s">
        <v>201</v>
      </c>
      <c r="C32" s="32" t="s">
        <v>13</v>
      </c>
      <c r="D32" s="40">
        <v>0.36969999999999997</v>
      </c>
      <c r="E32" s="40">
        <v>6.7000000000000002E-3</v>
      </c>
      <c r="F32" s="30">
        <v>0.35010000000000002</v>
      </c>
      <c r="G32" s="76">
        <v>1.2800000000000001E-2</v>
      </c>
      <c r="H32" s="40">
        <v>0.36059999999999998</v>
      </c>
      <c r="I32" s="40">
        <v>1.2200000000000001E-2</v>
      </c>
      <c r="J32" s="92">
        <v>0.36399999999999999</v>
      </c>
      <c r="K32" s="76">
        <v>0</v>
      </c>
      <c r="S32" s="41"/>
      <c r="T32" s="41"/>
      <c r="U32" s="41"/>
      <c r="V32" s="41"/>
      <c r="W32" s="41"/>
      <c r="X32" s="73"/>
      <c r="Y32" s="73"/>
    </row>
    <row r="33" spans="1:22" ht="15" customHeight="1" x14ac:dyDescent="0.35">
      <c r="A33" s="30">
        <v>30</v>
      </c>
      <c r="B33" s="79" t="s">
        <v>202</v>
      </c>
      <c r="C33" s="32" t="s">
        <v>14</v>
      </c>
      <c r="D33" s="40">
        <v>0.35620000000000002</v>
      </c>
      <c r="E33" s="40">
        <v>1.03E-2</v>
      </c>
      <c r="F33" s="30">
        <v>0.49</v>
      </c>
      <c r="G33" s="76">
        <v>2.3199999999999998E-2</v>
      </c>
      <c r="H33" s="40">
        <v>0.36709999999999998</v>
      </c>
      <c r="I33" s="40">
        <v>9.4999999999999998E-3</v>
      </c>
      <c r="J33" s="92">
        <v>0.33829999999999999</v>
      </c>
      <c r="K33" s="76">
        <v>0</v>
      </c>
      <c r="T33" s="41"/>
      <c r="U33" s="41"/>
      <c r="V33" s="73"/>
    </row>
    <row r="34" spans="1:22" ht="15" customHeight="1" x14ac:dyDescent="0.25">
      <c r="A34" s="30">
        <v>31</v>
      </c>
      <c r="B34" s="89" t="s">
        <v>238</v>
      </c>
      <c r="C34" s="32" t="s">
        <v>235</v>
      </c>
      <c r="D34" s="102" t="s">
        <v>132</v>
      </c>
      <c r="E34" s="102" t="s">
        <v>132</v>
      </c>
      <c r="F34" s="81" t="s">
        <v>132</v>
      </c>
      <c r="G34" s="103" t="s">
        <v>132</v>
      </c>
      <c r="H34" s="40">
        <v>-5.0500000000000003E-2</v>
      </c>
      <c r="I34" s="40">
        <v>5.1999999999999998E-3</v>
      </c>
      <c r="J34" s="92">
        <v>-5.3100000000000001E-2</v>
      </c>
      <c r="K34" s="76">
        <v>0</v>
      </c>
      <c r="T34" s="41"/>
      <c r="U34" s="41"/>
      <c r="V34" s="73"/>
    </row>
    <row r="35" spans="1:22" ht="15" customHeight="1" x14ac:dyDescent="0.25">
      <c r="A35" s="30">
        <v>32</v>
      </c>
      <c r="B35" s="89" t="s">
        <v>237</v>
      </c>
      <c r="C35" s="32" t="s">
        <v>236</v>
      </c>
      <c r="D35" s="102" t="s">
        <v>132</v>
      </c>
      <c r="E35" s="102" t="s">
        <v>132</v>
      </c>
      <c r="F35" s="81" t="s">
        <v>132</v>
      </c>
      <c r="G35" s="103" t="s">
        <v>132</v>
      </c>
      <c r="H35" s="40">
        <v>6.0199999999999997E-2</v>
      </c>
      <c r="I35" s="40">
        <v>7.0000000000000001E-3</v>
      </c>
      <c r="J35" s="92">
        <v>6.1100000000000002E-2</v>
      </c>
      <c r="K35" s="76">
        <v>0</v>
      </c>
      <c r="T35" s="41"/>
      <c r="U35" s="41"/>
      <c r="V35" s="73"/>
    </row>
    <row r="36" spans="1:22" ht="15.75" customHeight="1" x14ac:dyDescent="0.25">
      <c r="A36" s="107" t="s">
        <v>198</v>
      </c>
      <c r="B36" s="108"/>
      <c r="C36" s="108"/>
      <c r="D36" s="108"/>
      <c r="E36" s="108"/>
      <c r="F36" s="108"/>
      <c r="G36" s="108"/>
      <c r="H36" s="108"/>
      <c r="I36" s="108"/>
      <c r="J36" s="108"/>
      <c r="K36" s="109"/>
      <c r="T36" s="41"/>
      <c r="U36" s="41"/>
      <c r="V36" s="73"/>
    </row>
    <row r="37" spans="1:22" x14ac:dyDescent="0.25">
      <c r="A37" s="39"/>
      <c r="B37" s="39"/>
      <c r="C37" s="39"/>
      <c r="D37" s="39"/>
      <c r="E37" s="39"/>
      <c r="F37" s="39"/>
      <c r="G37" s="39"/>
      <c r="H37" s="39"/>
      <c r="I37" s="39"/>
      <c r="J37" s="39"/>
      <c r="K37" s="39"/>
    </row>
  </sheetData>
  <mergeCells count="4">
    <mergeCell ref="A36:K36"/>
    <mergeCell ref="F3:G3"/>
    <mergeCell ref="H3:I3"/>
    <mergeCell ref="J3:K3"/>
  </mergeCells>
  <pageMargins left="0.7" right="0.7" top="0.75" bottom="0.75" header="0.3" footer="0.3"/>
  <pageSetup scale="80" fitToWidth="0" fitToHeight="0" orientation="landscape" horizontalDpi="300" verticalDpi="300" r:id="rId1"/>
  <rowBreaks count="1" manualBreakCount="1">
    <brk id="36" max="1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P449"/>
  <sheetViews>
    <sheetView tabSelected="1" topLeftCell="O19" zoomScaleNormal="100" workbookViewId="0">
      <selection activeCell="X64" sqref="X64"/>
    </sheetView>
  </sheetViews>
  <sheetFormatPr defaultRowHeight="15" x14ac:dyDescent="0.25"/>
  <cols>
    <col min="20" max="20" width="9.140625" customWidth="1"/>
  </cols>
  <sheetData>
    <row r="1" spans="2:41" ht="23.25" x14ac:dyDescent="0.35">
      <c r="E1" t="s">
        <v>174</v>
      </c>
      <c r="F1" t="s">
        <v>173</v>
      </c>
      <c r="G1" t="s">
        <v>172</v>
      </c>
      <c r="H1" t="s">
        <v>171</v>
      </c>
      <c r="I1" t="s">
        <v>170</v>
      </c>
      <c r="J1" t="s">
        <v>169</v>
      </c>
      <c r="K1" t="s">
        <v>15</v>
      </c>
      <c r="L1" t="s">
        <v>16</v>
      </c>
      <c r="M1" t="s">
        <v>17</v>
      </c>
      <c r="N1" t="s">
        <v>18</v>
      </c>
      <c r="O1" t="s">
        <v>19</v>
      </c>
      <c r="P1" t="s">
        <v>20</v>
      </c>
      <c r="Q1" t="s">
        <v>21</v>
      </c>
      <c r="U1" s="116" t="s">
        <v>168</v>
      </c>
      <c r="V1" s="116"/>
      <c r="W1" s="116"/>
      <c r="X1" s="116"/>
      <c r="Y1" s="116"/>
      <c r="Z1" s="116"/>
      <c r="AA1" s="116"/>
      <c r="AB1" s="116"/>
      <c r="AC1" s="116"/>
      <c r="AD1" s="116"/>
      <c r="AF1" t="s">
        <v>15</v>
      </c>
      <c r="AG1" t="s">
        <v>26</v>
      </c>
      <c r="AH1" t="s">
        <v>22</v>
      </c>
      <c r="AI1" t="s">
        <v>23</v>
      </c>
      <c r="AJ1" t="s">
        <v>24</v>
      </c>
      <c r="AK1" t="s">
        <v>25</v>
      </c>
      <c r="AL1" t="s">
        <v>27</v>
      </c>
      <c r="AM1" t="s">
        <v>195</v>
      </c>
    </row>
    <row r="2" spans="2:41" ht="4.5" customHeight="1" x14ac:dyDescent="0.3">
      <c r="D2">
        <v>1983</v>
      </c>
      <c r="E2">
        <v>0.92749999999999999</v>
      </c>
      <c r="F2">
        <v>0.7429</v>
      </c>
      <c r="G2">
        <v>1.2712000000000001</v>
      </c>
      <c r="H2">
        <v>664.48069678124</v>
      </c>
      <c r="I2">
        <v>0.1331</v>
      </c>
      <c r="J2">
        <v>0.8528</v>
      </c>
      <c r="K2" s="60">
        <v>2.0647500000000001</v>
      </c>
      <c r="L2">
        <v>-0.5232</v>
      </c>
      <c r="M2">
        <v>-8.7120000000000003E-2</v>
      </c>
      <c r="N2">
        <v>-0.18716000000000002</v>
      </c>
      <c r="O2">
        <v>-0.30059999999999998</v>
      </c>
      <c r="P2">
        <v>-0.4</v>
      </c>
      <c r="Q2">
        <v>-1.0615069999999998</v>
      </c>
      <c r="AF2">
        <f t="shared" ref="AF2:AF33" si="0">4*K2</f>
        <v>8.2590000000000003</v>
      </c>
      <c r="AG2">
        <f t="shared" ref="AG2:AG33" si="1">-400*L2/20</f>
        <v>10.464</v>
      </c>
      <c r="AH2">
        <f t="shared" ref="AH2:AH33" si="2">-400*M2/4</f>
        <v>8.7119999999999997</v>
      </c>
      <c r="AI2">
        <f t="shared" ref="AI2:AI33" si="3">-400*N2/8</f>
        <v>9.3580000000000005</v>
      </c>
      <c r="AJ2">
        <f t="shared" ref="AJ2:AJ33" si="4">-400*O2/12</f>
        <v>10.02</v>
      </c>
      <c r="AK2">
        <f t="shared" ref="AK2:AK33" si="5">-400*P2/16</f>
        <v>10</v>
      </c>
      <c r="AL2">
        <f t="shared" ref="AL2:AL33" si="6">-400*Q2/40</f>
        <v>10.615069999999998</v>
      </c>
      <c r="AM2">
        <f>-400*AN2/80</f>
        <v>11.0885</v>
      </c>
      <c r="AN2">
        <v>-2.2176999999999998</v>
      </c>
    </row>
    <row r="3" spans="2:41" ht="15.75" x14ac:dyDescent="0.3">
      <c r="D3">
        <v>1983.25</v>
      </c>
      <c r="E3">
        <v>1.9659</v>
      </c>
      <c r="F3">
        <v>1.2581</v>
      </c>
      <c r="G3">
        <v>7.4080000000000004</v>
      </c>
      <c r="H3">
        <v>665.3055218009348</v>
      </c>
      <c r="I3">
        <v>0.1079</v>
      </c>
      <c r="J3">
        <v>2.8956</v>
      </c>
      <c r="K3" s="60">
        <v>2.0637500000000002</v>
      </c>
      <c r="L3">
        <v>-0.50109999999999999</v>
      </c>
      <c r="M3">
        <v>-8.6150000000000004E-2</v>
      </c>
      <c r="N3">
        <v>-0.18410000000000001</v>
      </c>
      <c r="O3">
        <v>-0.28671000000000002</v>
      </c>
      <c r="P3">
        <v>-0.38888</v>
      </c>
      <c r="Q3">
        <v>-1.0555260000000002</v>
      </c>
      <c r="U3" s="3"/>
      <c r="V3" s="4"/>
      <c r="W3" s="4"/>
      <c r="X3" s="4"/>
      <c r="Y3" s="5"/>
      <c r="Z3" s="4"/>
      <c r="AA3" s="4"/>
      <c r="AB3" s="4"/>
      <c r="AC3" s="4"/>
      <c r="AD3" s="5"/>
      <c r="AE3" s="6"/>
      <c r="AF3">
        <f t="shared" si="0"/>
        <v>8.2550000000000008</v>
      </c>
      <c r="AG3">
        <f t="shared" si="1"/>
        <v>10.022</v>
      </c>
      <c r="AH3">
        <f t="shared" si="2"/>
        <v>8.6150000000000002</v>
      </c>
      <c r="AI3">
        <f t="shared" si="3"/>
        <v>9.2050000000000001</v>
      </c>
      <c r="AJ3">
        <f t="shared" si="4"/>
        <v>9.5570000000000004</v>
      </c>
      <c r="AK3">
        <f t="shared" si="5"/>
        <v>9.7219999999999995</v>
      </c>
      <c r="AL3">
        <f t="shared" si="6"/>
        <v>10.555260000000001</v>
      </c>
      <c r="AM3">
        <f t="shared" ref="AM3:AM66" si="7">-400*AN3/80</f>
        <v>11.304</v>
      </c>
      <c r="AN3">
        <v>-2.2608000000000001</v>
      </c>
      <c r="AO3">
        <f>STDEV(AN2:AN89)</f>
        <v>0.4022644569340374</v>
      </c>
    </row>
    <row r="4" spans="2:41" ht="15.75" x14ac:dyDescent="0.3">
      <c r="D4">
        <v>1983.5</v>
      </c>
      <c r="E4">
        <v>1.6761999999999999</v>
      </c>
      <c r="F4">
        <v>1.5884</v>
      </c>
      <c r="G4">
        <v>4.3848000000000003</v>
      </c>
      <c r="H4">
        <v>666.96492648099502</v>
      </c>
      <c r="I4">
        <v>-0.47589999999999999</v>
      </c>
      <c r="J4">
        <v>4.0544000000000002</v>
      </c>
      <c r="K4" s="60">
        <v>2.3617499999999998</v>
      </c>
      <c r="L4">
        <v>-0.57609999999999995</v>
      </c>
      <c r="M4">
        <v>-0.10191</v>
      </c>
      <c r="N4">
        <v>-0.21378</v>
      </c>
      <c r="O4">
        <v>-0.32847000000000004</v>
      </c>
      <c r="P4">
        <v>-0.45555999999999996</v>
      </c>
      <c r="Q4">
        <v>-1.152647</v>
      </c>
      <c r="U4" s="14"/>
      <c r="V4" s="6"/>
      <c r="W4" s="6"/>
      <c r="X4" s="6"/>
      <c r="Y4" s="15"/>
      <c r="Z4" s="6"/>
      <c r="AA4" s="6"/>
      <c r="AB4" s="6"/>
      <c r="AC4" s="6"/>
      <c r="AD4" s="15"/>
      <c r="AE4" s="6"/>
      <c r="AF4">
        <f t="shared" si="0"/>
        <v>9.4469999999999992</v>
      </c>
      <c r="AG4">
        <f t="shared" si="1"/>
        <v>11.521999999999998</v>
      </c>
      <c r="AH4">
        <f t="shared" si="2"/>
        <v>10.191000000000001</v>
      </c>
      <c r="AI4">
        <f t="shared" si="3"/>
        <v>10.689</v>
      </c>
      <c r="AJ4">
        <f t="shared" si="4"/>
        <v>10.949</v>
      </c>
      <c r="AK4">
        <f t="shared" si="5"/>
        <v>11.388999999999999</v>
      </c>
      <c r="AL4">
        <f t="shared" si="6"/>
        <v>11.52647</v>
      </c>
      <c r="AM4">
        <f t="shared" si="7"/>
        <v>11.45</v>
      </c>
      <c r="AN4">
        <v>-2.29</v>
      </c>
    </row>
    <row r="5" spans="2:41" ht="15.75" x14ac:dyDescent="0.3">
      <c r="D5">
        <v>1983.75</v>
      </c>
      <c r="E5">
        <v>1.7653000000000001</v>
      </c>
      <c r="F5">
        <v>0.73960000000000004</v>
      </c>
      <c r="G5">
        <v>7.7847</v>
      </c>
      <c r="H5">
        <v>668.5308885715358</v>
      </c>
      <c r="I5">
        <v>0.3624</v>
      </c>
      <c r="J5">
        <v>2.9068000000000001</v>
      </c>
      <c r="K5" s="60">
        <v>2.1709999999999998</v>
      </c>
      <c r="L5">
        <v>-0.56125000000000003</v>
      </c>
      <c r="M5">
        <v>-9.5060000000000006E-2</v>
      </c>
      <c r="N5">
        <v>-0.20648</v>
      </c>
      <c r="O5">
        <v>-0.32289000000000001</v>
      </c>
      <c r="P5">
        <v>-0.44228000000000001</v>
      </c>
      <c r="Q5">
        <v>-1.1556579999999999</v>
      </c>
      <c r="U5" s="14"/>
      <c r="V5" s="6"/>
      <c r="W5" s="6"/>
      <c r="X5" s="6"/>
      <c r="Y5" s="15"/>
      <c r="Z5" s="6"/>
      <c r="AA5" s="6"/>
      <c r="AB5" s="6"/>
      <c r="AC5" s="6"/>
      <c r="AD5" s="15"/>
      <c r="AE5" s="6"/>
      <c r="AF5">
        <f t="shared" si="0"/>
        <v>8.6839999999999993</v>
      </c>
      <c r="AG5">
        <f t="shared" si="1"/>
        <v>11.225</v>
      </c>
      <c r="AH5">
        <f t="shared" si="2"/>
        <v>9.5060000000000002</v>
      </c>
      <c r="AI5">
        <f t="shared" si="3"/>
        <v>10.324</v>
      </c>
      <c r="AJ5">
        <f t="shared" si="4"/>
        <v>10.763</v>
      </c>
      <c r="AK5">
        <f t="shared" si="5"/>
        <v>11.057</v>
      </c>
      <c r="AL5">
        <f t="shared" si="6"/>
        <v>11.556579999999999</v>
      </c>
      <c r="AM5">
        <f t="shared" si="7"/>
        <v>11.4335</v>
      </c>
      <c r="AN5">
        <v>-2.2867000000000002</v>
      </c>
    </row>
    <row r="6" spans="2:41" ht="15.75" x14ac:dyDescent="0.3">
      <c r="D6">
        <v>1984</v>
      </c>
      <c r="E6">
        <v>1.5314000000000001</v>
      </c>
      <c r="F6">
        <v>-2.0999999999999999E-3</v>
      </c>
      <c r="G6">
        <v>6.5568999999999997</v>
      </c>
      <c r="H6">
        <v>670.14415847625094</v>
      </c>
      <c r="I6">
        <v>1.8800000000000001E-2</v>
      </c>
      <c r="J6">
        <v>4.9256000000000002</v>
      </c>
      <c r="K6" s="60">
        <v>2.2770000000000001</v>
      </c>
      <c r="L6">
        <v>-0.55784999999999996</v>
      </c>
      <c r="M6">
        <v>-9.536E-2</v>
      </c>
      <c r="N6">
        <v>-0.20674000000000001</v>
      </c>
      <c r="O6">
        <v>-0.31785000000000002</v>
      </c>
      <c r="P6">
        <v>-0.43747999999999998</v>
      </c>
      <c r="Q6">
        <v>-1.1759359999999999</v>
      </c>
      <c r="U6" s="14"/>
      <c r="V6" s="6"/>
      <c r="W6" s="6"/>
      <c r="X6" s="6"/>
      <c r="Y6" s="15"/>
      <c r="Z6" s="6"/>
      <c r="AA6" s="6"/>
      <c r="AB6" s="6"/>
      <c r="AC6" s="6"/>
      <c r="AD6" s="15"/>
      <c r="AE6" s="6"/>
      <c r="AF6">
        <f t="shared" si="0"/>
        <v>9.1080000000000005</v>
      </c>
      <c r="AG6">
        <f t="shared" si="1"/>
        <v>11.157</v>
      </c>
      <c r="AH6">
        <f t="shared" si="2"/>
        <v>9.5359999999999996</v>
      </c>
      <c r="AI6">
        <f t="shared" si="3"/>
        <v>10.337</v>
      </c>
      <c r="AJ6">
        <f t="shared" si="4"/>
        <v>10.595000000000001</v>
      </c>
      <c r="AK6">
        <f t="shared" si="5"/>
        <v>10.936999999999999</v>
      </c>
      <c r="AL6">
        <f t="shared" si="6"/>
        <v>11.759359999999997</v>
      </c>
      <c r="AM6">
        <f t="shared" si="7"/>
        <v>11.7455</v>
      </c>
      <c r="AN6">
        <v>-2.3491</v>
      </c>
    </row>
    <row r="7" spans="2:41" ht="15.75" x14ac:dyDescent="0.3">
      <c r="D7">
        <v>1984.25</v>
      </c>
      <c r="E7">
        <v>1.4174</v>
      </c>
      <c r="F7">
        <v>1.1641999999999999</v>
      </c>
      <c r="G7">
        <v>2.1880999999999999</v>
      </c>
      <c r="H7">
        <v>671.17721582846309</v>
      </c>
      <c r="I7">
        <v>8.3400000000000002E-2</v>
      </c>
      <c r="J7">
        <v>3.5808</v>
      </c>
      <c r="K7" s="60">
        <v>2.4902500000000001</v>
      </c>
      <c r="L7">
        <v>-0.61464999999999992</v>
      </c>
      <c r="M7">
        <v>-0.10705999999999999</v>
      </c>
      <c r="N7">
        <v>-0.23166</v>
      </c>
      <c r="O7">
        <v>-0.35313</v>
      </c>
      <c r="P7">
        <v>-0.48183999999999999</v>
      </c>
      <c r="Q7">
        <v>-1.290907</v>
      </c>
      <c r="U7" s="14"/>
      <c r="V7" s="6"/>
      <c r="W7" s="6"/>
      <c r="X7" s="6"/>
      <c r="Y7" s="15"/>
      <c r="Z7" s="6"/>
      <c r="AA7" s="6"/>
      <c r="AB7" s="6"/>
      <c r="AC7" s="6"/>
      <c r="AD7" s="15"/>
      <c r="AE7" s="6"/>
      <c r="AF7">
        <f t="shared" si="0"/>
        <v>9.9610000000000003</v>
      </c>
      <c r="AG7">
        <f t="shared" si="1"/>
        <v>12.292999999999997</v>
      </c>
      <c r="AH7">
        <f t="shared" si="2"/>
        <v>10.706</v>
      </c>
      <c r="AI7">
        <f t="shared" si="3"/>
        <v>11.583</v>
      </c>
      <c r="AJ7">
        <f t="shared" si="4"/>
        <v>11.771000000000001</v>
      </c>
      <c r="AK7">
        <f t="shared" si="5"/>
        <v>12.045999999999999</v>
      </c>
      <c r="AL7">
        <f t="shared" si="6"/>
        <v>12.90907</v>
      </c>
      <c r="AM7">
        <f t="shared" si="7"/>
        <v>12.135999999999999</v>
      </c>
      <c r="AN7">
        <v>-2.4272</v>
      </c>
    </row>
    <row r="8" spans="2:41" ht="15.75" x14ac:dyDescent="0.3">
      <c r="D8">
        <v>1984.5</v>
      </c>
      <c r="E8">
        <v>0.68530000000000002</v>
      </c>
      <c r="F8">
        <v>0.6623</v>
      </c>
      <c r="G8">
        <v>0.69440000000000002</v>
      </c>
      <c r="H8">
        <v>671.35103403722792</v>
      </c>
      <c r="I8">
        <v>0.55500000000000005</v>
      </c>
      <c r="J8">
        <v>3.2488000000000001</v>
      </c>
      <c r="K8" s="60">
        <v>2.6695000000000002</v>
      </c>
      <c r="L8">
        <v>-0.62644999999999995</v>
      </c>
      <c r="M8">
        <v>-0.11556</v>
      </c>
      <c r="N8">
        <v>-0.24456</v>
      </c>
      <c r="O8">
        <v>-0.36939</v>
      </c>
      <c r="P8">
        <v>-0.49607999999999997</v>
      </c>
      <c r="Q8">
        <v>-1.2517229999999999</v>
      </c>
      <c r="U8" s="14"/>
      <c r="V8" s="6"/>
      <c r="W8" s="6"/>
      <c r="X8" s="6"/>
      <c r="Y8" s="15"/>
      <c r="Z8" s="6"/>
      <c r="AA8" s="6"/>
      <c r="AB8" s="6"/>
      <c r="AC8" s="6"/>
      <c r="AD8" s="15"/>
      <c r="AE8" s="6"/>
      <c r="AF8">
        <f t="shared" si="0"/>
        <v>10.678000000000001</v>
      </c>
      <c r="AG8">
        <f t="shared" si="1"/>
        <v>12.529</v>
      </c>
      <c r="AH8">
        <f t="shared" si="2"/>
        <v>11.555999999999999</v>
      </c>
      <c r="AI8">
        <f t="shared" si="3"/>
        <v>12.228</v>
      </c>
      <c r="AJ8">
        <f t="shared" si="4"/>
        <v>12.313000000000001</v>
      </c>
      <c r="AK8">
        <f t="shared" si="5"/>
        <v>12.401999999999999</v>
      </c>
      <c r="AL8">
        <f t="shared" si="6"/>
        <v>12.51723</v>
      </c>
      <c r="AM8">
        <f t="shared" si="7"/>
        <v>13.5535</v>
      </c>
      <c r="AN8">
        <v>-2.7107000000000001</v>
      </c>
    </row>
    <row r="9" spans="2:41" ht="15.75" x14ac:dyDescent="0.3">
      <c r="B9">
        <v>4</v>
      </c>
      <c r="D9">
        <v>1984.75</v>
      </c>
      <c r="E9">
        <v>0.55679999999999996</v>
      </c>
      <c r="F9">
        <v>0.82010000000000005</v>
      </c>
      <c r="G9">
        <v>-0.69569999999999999</v>
      </c>
      <c r="H9">
        <v>671.7261545046282</v>
      </c>
      <c r="I9">
        <v>0.1709</v>
      </c>
      <c r="J9">
        <v>2.3639999999999999</v>
      </c>
      <c r="K9" s="60">
        <v>2.30525</v>
      </c>
      <c r="L9">
        <v>-0.56355</v>
      </c>
      <c r="M9">
        <v>-0.1012</v>
      </c>
      <c r="N9">
        <v>-0.21643999999999999</v>
      </c>
      <c r="O9">
        <v>-0.33278999999999997</v>
      </c>
      <c r="P9">
        <v>-0.44863999999999998</v>
      </c>
      <c r="Q9">
        <v>-1.154264</v>
      </c>
      <c r="U9" s="14"/>
      <c r="V9" s="6"/>
      <c r="W9" s="6"/>
      <c r="X9" s="6"/>
      <c r="Y9" s="15"/>
      <c r="Z9" s="6"/>
      <c r="AA9" s="6"/>
      <c r="AB9" s="6"/>
      <c r="AC9" s="6"/>
      <c r="AD9" s="15"/>
      <c r="AE9" s="6"/>
      <c r="AF9">
        <f t="shared" si="0"/>
        <v>9.2210000000000001</v>
      </c>
      <c r="AG9">
        <f t="shared" si="1"/>
        <v>11.270999999999999</v>
      </c>
      <c r="AH9">
        <f t="shared" si="2"/>
        <v>10.119999999999999</v>
      </c>
      <c r="AI9">
        <f t="shared" si="3"/>
        <v>10.821999999999999</v>
      </c>
      <c r="AJ9">
        <f t="shared" si="4"/>
        <v>11.092999999999998</v>
      </c>
      <c r="AK9">
        <f t="shared" si="5"/>
        <v>11.215999999999999</v>
      </c>
      <c r="AL9">
        <f t="shared" si="6"/>
        <v>11.54264</v>
      </c>
      <c r="AM9">
        <f t="shared" si="7"/>
        <v>12.058</v>
      </c>
      <c r="AN9">
        <v>-2.4116</v>
      </c>
    </row>
    <row r="10" spans="2:41" ht="15.75" x14ac:dyDescent="0.3">
      <c r="D10">
        <v>1985</v>
      </c>
      <c r="E10">
        <v>0.67510000000000003</v>
      </c>
      <c r="F10">
        <v>1.1681999999999999</v>
      </c>
      <c r="G10">
        <v>-2.3136000000000001</v>
      </c>
      <c r="H10">
        <v>672.25916039119318</v>
      </c>
      <c r="I10">
        <v>9.3600000000000003E-2</v>
      </c>
      <c r="J10">
        <v>4.5823999999999998</v>
      </c>
      <c r="K10" s="60">
        <v>2.0590000000000002</v>
      </c>
      <c r="L10">
        <v>-0.52915000000000001</v>
      </c>
      <c r="M10">
        <v>-8.8379999999999986E-2</v>
      </c>
      <c r="N10">
        <v>-0.19359999999999999</v>
      </c>
      <c r="O10">
        <v>-0.30335999999999996</v>
      </c>
      <c r="P10">
        <v>-0.42192000000000002</v>
      </c>
      <c r="Q10">
        <v>-1.1492010000000001</v>
      </c>
      <c r="U10" s="14"/>
      <c r="V10" s="6"/>
      <c r="W10" s="6"/>
      <c r="X10" s="6"/>
      <c r="Y10" s="15"/>
      <c r="Z10" s="6"/>
      <c r="AA10" s="6"/>
      <c r="AB10" s="6"/>
      <c r="AC10" s="6"/>
      <c r="AD10" s="15"/>
      <c r="AE10" s="6"/>
      <c r="AF10">
        <f t="shared" si="0"/>
        <v>8.2360000000000007</v>
      </c>
      <c r="AG10">
        <f t="shared" si="1"/>
        <v>10.583</v>
      </c>
      <c r="AH10">
        <f t="shared" si="2"/>
        <v>8.8379999999999992</v>
      </c>
      <c r="AI10">
        <f t="shared" si="3"/>
        <v>9.68</v>
      </c>
      <c r="AJ10">
        <f t="shared" si="4"/>
        <v>10.111999999999998</v>
      </c>
      <c r="AK10">
        <f t="shared" si="5"/>
        <v>10.548</v>
      </c>
      <c r="AL10">
        <f t="shared" si="6"/>
        <v>11.492010000000002</v>
      </c>
      <c r="AM10">
        <f t="shared" si="7"/>
        <v>11.638500000000001</v>
      </c>
      <c r="AN10">
        <v>-2.3277000000000001</v>
      </c>
    </row>
    <row r="11" spans="2:41" ht="15.75" x14ac:dyDescent="0.3">
      <c r="D11">
        <v>1985.25</v>
      </c>
      <c r="E11">
        <v>0.65839999999999999</v>
      </c>
      <c r="F11">
        <v>0.94120000000000004</v>
      </c>
      <c r="G11">
        <v>1.1128</v>
      </c>
      <c r="H11">
        <v>672.62362530854625</v>
      </c>
      <c r="I11">
        <v>0.26519999999999999</v>
      </c>
      <c r="J11">
        <v>2.0876000000000001</v>
      </c>
      <c r="K11" s="60">
        <v>2.0049999999999999</v>
      </c>
      <c r="L11">
        <v>-0.53849999999999998</v>
      </c>
      <c r="M11">
        <v>-8.9220000000000008E-2</v>
      </c>
      <c r="N11">
        <v>-0.1953</v>
      </c>
      <c r="O11">
        <v>-0.30626999999999999</v>
      </c>
      <c r="P11">
        <v>-0.42880000000000001</v>
      </c>
      <c r="Q11">
        <v>-1.0864340000000001</v>
      </c>
      <c r="U11" s="14"/>
      <c r="V11" s="6"/>
      <c r="W11" s="6"/>
      <c r="X11" s="6"/>
      <c r="Y11" s="15"/>
      <c r="Z11" s="6"/>
      <c r="AA11" s="6"/>
      <c r="AB11" s="6"/>
      <c r="AC11" s="6"/>
      <c r="AD11" s="15"/>
      <c r="AE11" s="6"/>
      <c r="AF11">
        <f t="shared" si="0"/>
        <v>8.02</v>
      </c>
      <c r="AG11">
        <f t="shared" si="1"/>
        <v>10.77</v>
      </c>
      <c r="AH11">
        <f t="shared" si="2"/>
        <v>8.9220000000000006</v>
      </c>
      <c r="AI11">
        <f t="shared" si="3"/>
        <v>9.7650000000000006</v>
      </c>
      <c r="AJ11">
        <f t="shared" si="4"/>
        <v>10.209</v>
      </c>
      <c r="AK11">
        <f t="shared" si="5"/>
        <v>10.72</v>
      </c>
      <c r="AL11">
        <f t="shared" si="6"/>
        <v>10.864340000000002</v>
      </c>
      <c r="AM11">
        <f t="shared" si="7"/>
        <v>11.846</v>
      </c>
      <c r="AN11">
        <v>-2.3692000000000002</v>
      </c>
    </row>
    <row r="12" spans="2:41" ht="15.75" x14ac:dyDescent="0.3">
      <c r="D12">
        <v>1985.5</v>
      </c>
      <c r="E12">
        <v>1.2237</v>
      </c>
      <c r="F12">
        <v>1.2049000000000001</v>
      </c>
      <c r="G12">
        <v>0.5968</v>
      </c>
      <c r="H12">
        <v>672.60674233476357</v>
      </c>
      <c r="I12">
        <v>0.91379999999999995</v>
      </c>
      <c r="J12">
        <v>1.9164000000000001</v>
      </c>
      <c r="K12" s="60">
        <v>1.8574999999999999</v>
      </c>
      <c r="L12">
        <v>-0.49595</v>
      </c>
      <c r="M12">
        <v>-8.1519999999999995E-2</v>
      </c>
      <c r="N12">
        <v>-0.17670000000000002</v>
      </c>
      <c r="O12">
        <v>-0.28419000000000005</v>
      </c>
      <c r="P12">
        <v>-0.40023999999999998</v>
      </c>
      <c r="Q12">
        <v>-1.045337</v>
      </c>
      <c r="U12" s="14"/>
      <c r="V12" s="6"/>
      <c r="W12" s="6"/>
      <c r="X12" s="6"/>
      <c r="Y12" s="15"/>
      <c r="Z12" s="6"/>
      <c r="AA12" s="6"/>
      <c r="AB12" s="6"/>
      <c r="AC12" s="6"/>
      <c r="AD12" s="15"/>
      <c r="AE12" s="6"/>
      <c r="AF12">
        <f t="shared" si="0"/>
        <v>7.43</v>
      </c>
      <c r="AG12">
        <f t="shared" si="1"/>
        <v>9.9190000000000005</v>
      </c>
      <c r="AH12">
        <f t="shared" si="2"/>
        <v>8.1519999999999992</v>
      </c>
      <c r="AI12">
        <f t="shared" si="3"/>
        <v>8.8350000000000009</v>
      </c>
      <c r="AJ12">
        <f t="shared" si="4"/>
        <v>9.4730000000000008</v>
      </c>
      <c r="AK12">
        <f t="shared" si="5"/>
        <v>10.006</v>
      </c>
      <c r="AL12">
        <f t="shared" si="6"/>
        <v>10.45337</v>
      </c>
      <c r="AM12">
        <f t="shared" si="7"/>
        <v>11.368</v>
      </c>
      <c r="AN12">
        <v>-2.2736000000000001</v>
      </c>
    </row>
    <row r="13" spans="2:41" ht="15.75" x14ac:dyDescent="0.3">
      <c r="D13">
        <v>1985.75</v>
      </c>
      <c r="E13">
        <v>0.50980000000000003</v>
      </c>
      <c r="F13">
        <v>0.81799999999999995</v>
      </c>
      <c r="G13">
        <v>1.0455000000000001</v>
      </c>
      <c r="H13">
        <v>672.79076452072695</v>
      </c>
      <c r="I13">
        <v>1.1319999999999999</v>
      </c>
      <c r="J13">
        <v>2.4140000000000001</v>
      </c>
      <c r="K13" s="60">
        <v>1.8367500000000001</v>
      </c>
      <c r="L13">
        <v>-0.47504999999999997</v>
      </c>
      <c r="M13">
        <v>-7.7699999999999991E-2</v>
      </c>
      <c r="N13">
        <v>-0.17071999999999998</v>
      </c>
      <c r="O13">
        <v>-0.26673000000000002</v>
      </c>
      <c r="P13">
        <v>-0.37212000000000001</v>
      </c>
      <c r="Q13">
        <v>-0.99392999999999998</v>
      </c>
      <c r="U13" s="3"/>
      <c r="V13" s="4"/>
      <c r="W13" s="4"/>
      <c r="X13" s="4"/>
      <c r="Y13" s="5"/>
      <c r="Z13" s="4"/>
      <c r="AA13" s="4"/>
      <c r="AB13" s="4"/>
      <c r="AC13" s="4"/>
      <c r="AD13" s="5"/>
      <c r="AE13" s="6"/>
      <c r="AF13">
        <f t="shared" si="0"/>
        <v>7.3470000000000004</v>
      </c>
      <c r="AG13">
        <f t="shared" si="1"/>
        <v>9.5009999999999994</v>
      </c>
      <c r="AH13">
        <f t="shared" si="2"/>
        <v>7.77</v>
      </c>
      <c r="AI13">
        <f t="shared" si="3"/>
        <v>8.5359999999999996</v>
      </c>
      <c r="AJ13">
        <f t="shared" si="4"/>
        <v>8.891</v>
      </c>
      <c r="AK13">
        <f t="shared" si="5"/>
        <v>9.3030000000000008</v>
      </c>
      <c r="AL13">
        <f t="shared" si="6"/>
        <v>9.9392999999999994</v>
      </c>
      <c r="AM13">
        <f t="shared" si="7"/>
        <v>11.510499999999999</v>
      </c>
      <c r="AN13">
        <v>-2.3020999999999998</v>
      </c>
    </row>
    <row r="14" spans="2:41" ht="15.75" x14ac:dyDescent="0.3">
      <c r="D14">
        <v>1986</v>
      </c>
      <c r="E14">
        <v>0.46160000000000001</v>
      </c>
      <c r="F14">
        <v>0.46970000000000001</v>
      </c>
      <c r="G14">
        <v>-0.18790000000000001</v>
      </c>
      <c r="H14">
        <v>672.3626763065372</v>
      </c>
      <c r="I14">
        <v>0.83279999999999998</v>
      </c>
      <c r="J14">
        <v>2.0488</v>
      </c>
      <c r="K14" s="60">
        <v>1.7797499999999999</v>
      </c>
      <c r="L14">
        <v>-0.43219999999999997</v>
      </c>
      <c r="M14">
        <v>-7.5770000000000004E-2</v>
      </c>
      <c r="N14">
        <v>-0.15656</v>
      </c>
      <c r="O14">
        <v>-0.24645</v>
      </c>
      <c r="P14">
        <v>-0.33851999999999999</v>
      </c>
      <c r="Q14">
        <v>-0.87593299999999996</v>
      </c>
      <c r="U14" s="14"/>
      <c r="V14" s="6"/>
      <c r="W14" s="6"/>
      <c r="X14" s="6"/>
      <c r="Y14" s="15"/>
      <c r="Z14" s="6"/>
      <c r="AA14" s="6"/>
      <c r="AB14" s="6"/>
      <c r="AC14" s="6"/>
      <c r="AD14" s="15"/>
      <c r="AE14" s="6"/>
      <c r="AF14">
        <f t="shared" si="0"/>
        <v>7.1189999999999998</v>
      </c>
      <c r="AG14">
        <f t="shared" si="1"/>
        <v>8.6440000000000001</v>
      </c>
      <c r="AH14">
        <f t="shared" si="2"/>
        <v>7.577</v>
      </c>
      <c r="AI14">
        <f t="shared" si="3"/>
        <v>7.8280000000000003</v>
      </c>
      <c r="AJ14">
        <f t="shared" si="4"/>
        <v>8.2149999999999999</v>
      </c>
      <c r="AK14">
        <f t="shared" si="5"/>
        <v>8.4629999999999992</v>
      </c>
      <c r="AL14">
        <f t="shared" si="6"/>
        <v>8.7593300000000003</v>
      </c>
      <c r="AM14">
        <f t="shared" si="7"/>
        <v>9.8734999999999999</v>
      </c>
      <c r="AN14">
        <v>-1.9746999999999999</v>
      </c>
    </row>
    <row r="15" spans="2:41" ht="15.75" x14ac:dyDescent="0.3">
      <c r="D15">
        <v>1986.25</v>
      </c>
      <c r="E15">
        <v>0.15190000000000001</v>
      </c>
      <c r="F15">
        <v>-7.9200000000000007E-2</v>
      </c>
      <c r="G15">
        <v>-0.39290000000000003</v>
      </c>
      <c r="H15">
        <v>671.84184378106875</v>
      </c>
      <c r="I15">
        <v>0.36049999999999999</v>
      </c>
      <c r="J15">
        <v>1.9256</v>
      </c>
      <c r="K15" s="60">
        <v>1.55575</v>
      </c>
      <c r="L15">
        <v>-0.36995</v>
      </c>
      <c r="M15">
        <v>-6.497E-2</v>
      </c>
      <c r="N15">
        <v>-0.13403999999999999</v>
      </c>
      <c r="O15">
        <v>-0.21408000000000002</v>
      </c>
      <c r="P15">
        <v>-0.29071999999999998</v>
      </c>
      <c r="Q15">
        <v>-0.78506049999999994</v>
      </c>
      <c r="U15" s="14"/>
      <c r="V15" s="6"/>
      <c r="W15" s="6"/>
      <c r="X15" s="6"/>
      <c r="Y15" s="15"/>
      <c r="Z15" s="6"/>
      <c r="AA15" s="6"/>
      <c r="AB15" s="6"/>
      <c r="AC15" s="6"/>
      <c r="AD15" s="15"/>
      <c r="AE15" s="6"/>
      <c r="AF15">
        <f t="shared" si="0"/>
        <v>6.2229999999999999</v>
      </c>
      <c r="AG15">
        <f t="shared" si="1"/>
        <v>7.3989999999999991</v>
      </c>
      <c r="AH15">
        <f t="shared" si="2"/>
        <v>6.4969999999999999</v>
      </c>
      <c r="AI15">
        <f t="shared" si="3"/>
        <v>6.702</v>
      </c>
      <c r="AJ15">
        <f t="shared" si="4"/>
        <v>7.1360000000000001</v>
      </c>
      <c r="AK15">
        <f t="shared" si="5"/>
        <v>7.2679999999999998</v>
      </c>
      <c r="AL15">
        <f t="shared" si="6"/>
        <v>7.8506049999999989</v>
      </c>
      <c r="AM15">
        <f t="shared" si="7"/>
        <v>7.7270000000000012</v>
      </c>
      <c r="AN15">
        <v>-1.5454000000000001</v>
      </c>
    </row>
    <row r="16" spans="2:41" ht="15.75" x14ac:dyDescent="0.3">
      <c r="D16">
        <v>1986.5</v>
      </c>
      <c r="E16">
        <v>0.60740000000000005</v>
      </c>
      <c r="F16">
        <v>0.4234</v>
      </c>
      <c r="G16">
        <v>0.60209999999999997</v>
      </c>
      <c r="H16">
        <v>672.10407349601326</v>
      </c>
      <c r="I16">
        <v>0.33460000000000001</v>
      </c>
      <c r="J16">
        <v>2.5495999999999999</v>
      </c>
      <c r="K16" s="60">
        <v>1.476</v>
      </c>
      <c r="L16">
        <v>-0.36945</v>
      </c>
      <c r="M16">
        <v>-6.1969999999999997E-2</v>
      </c>
      <c r="N16">
        <v>-0.12933999999999998</v>
      </c>
      <c r="O16">
        <v>-0.21134999999999998</v>
      </c>
      <c r="P16">
        <v>-0.2868</v>
      </c>
      <c r="Q16">
        <v>-0.77423580000000003</v>
      </c>
      <c r="U16" s="14"/>
      <c r="V16" s="6"/>
      <c r="W16" s="6"/>
      <c r="X16" s="6"/>
      <c r="Y16" s="15"/>
      <c r="Z16" s="6"/>
      <c r="AA16" s="6"/>
      <c r="AB16" s="6"/>
      <c r="AC16" s="6"/>
      <c r="AD16" s="15"/>
      <c r="AE16" s="6"/>
      <c r="AF16">
        <f t="shared" si="0"/>
        <v>5.9039999999999999</v>
      </c>
      <c r="AG16">
        <f t="shared" si="1"/>
        <v>7.3890000000000002</v>
      </c>
      <c r="AH16">
        <f t="shared" si="2"/>
        <v>6.1970000000000001</v>
      </c>
      <c r="AI16">
        <f t="shared" si="3"/>
        <v>6.4669999999999987</v>
      </c>
      <c r="AJ16">
        <f t="shared" si="4"/>
        <v>7.044999999999999</v>
      </c>
      <c r="AK16">
        <f t="shared" si="5"/>
        <v>7.17</v>
      </c>
      <c r="AL16">
        <f t="shared" si="6"/>
        <v>7.7423580000000003</v>
      </c>
      <c r="AM16">
        <f t="shared" si="7"/>
        <v>7.956999999999999</v>
      </c>
      <c r="AN16">
        <v>-1.5913999999999999</v>
      </c>
    </row>
    <row r="17" spans="4:42" ht="15.75" x14ac:dyDescent="0.3">
      <c r="D17">
        <v>1986.75</v>
      </c>
      <c r="E17">
        <v>0.15870000000000001</v>
      </c>
      <c r="F17">
        <v>0.74590000000000001</v>
      </c>
      <c r="G17">
        <v>-1.0074000000000001</v>
      </c>
      <c r="H17">
        <v>672.618472963351</v>
      </c>
      <c r="I17">
        <v>0.94389999999999996</v>
      </c>
      <c r="J17">
        <v>2.8172000000000001</v>
      </c>
      <c r="K17" s="60">
        <v>1.3242499999999999</v>
      </c>
      <c r="L17">
        <v>-0.35265000000000002</v>
      </c>
      <c r="M17">
        <v>-5.6509999999999998E-2</v>
      </c>
      <c r="N17">
        <v>-0.12305999999999999</v>
      </c>
      <c r="O17">
        <v>-0.19563</v>
      </c>
      <c r="P17">
        <v>-0.27128000000000002</v>
      </c>
      <c r="Q17">
        <v>-0.7658123</v>
      </c>
      <c r="U17" s="14"/>
      <c r="V17" s="6"/>
      <c r="W17" s="6"/>
      <c r="X17" s="6"/>
      <c r="Y17" s="15"/>
      <c r="Z17" s="6"/>
      <c r="AA17" s="6"/>
      <c r="AB17" s="6"/>
      <c r="AC17" s="6"/>
      <c r="AD17" s="15"/>
      <c r="AE17" s="6"/>
      <c r="AF17">
        <f t="shared" si="0"/>
        <v>5.2969999999999997</v>
      </c>
      <c r="AG17">
        <f t="shared" si="1"/>
        <v>7.0529999999999999</v>
      </c>
      <c r="AH17">
        <f t="shared" si="2"/>
        <v>5.6509999999999998</v>
      </c>
      <c r="AI17">
        <f t="shared" si="3"/>
        <v>6.1529999999999996</v>
      </c>
      <c r="AJ17">
        <f t="shared" si="4"/>
        <v>6.5209999999999999</v>
      </c>
      <c r="AK17">
        <f t="shared" si="5"/>
        <v>6.7820000000000009</v>
      </c>
      <c r="AL17">
        <f t="shared" si="6"/>
        <v>7.6581230000000007</v>
      </c>
      <c r="AM17">
        <f t="shared" si="7"/>
        <v>8.3584999999999994</v>
      </c>
      <c r="AN17">
        <v>-1.6717</v>
      </c>
    </row>
    <row r="18" spans="4:42" ht="15.75" x14ac:dyDescent="0.3">
      <c r="D18">
        <v>1987</v>
      </c>
      <c r="E18">
        <v>0.36159999999999998</v>
      </c>
      <c r="F18">
        <v>1.1465000000000001</v>
      </c>
      <c r="G18">
        <v>-0.71619999999999995</v>
      </c>
      <c r="H18">
        <v>673.56828015442932</v>
      </c>
      <c r="I18">
        <v>-0.61299999999999999</v>
      </c>
      <c r="J18">
        <v>3.0676000000000001</v>
      </c>
      <c r="K18" s="60">
        <v>1.427</v>
      </c>
      <c r="L18">
        <v>-0.33704999999999996</v>
      </c>
      <c r="M18">
        <v>-5.9050000000000005E-2</v>
      </c>
      <c r="N18">
        <v>-0.12396000000000001</v>
      </c>
      <c r="O18">
        <v>-0.19344</v>
      </c>
      <c r="P18">
        <v>-0.26635999999999999</v>
      </c>
      <c r="Q18">
        <v>-0.74342540000000001</v>
      </c>
      <c r="U18" s="14"/>
      <c r="V18" s="6"/>
      <c r="W18" s="6"/>
      <c r="X18" s="6"/>
      <c r="Y18" s="15"/>
      <c r="Z18" s="6"/>
      <c r="AA18" s="6"/>
      <c r="AB18" s="6"/>
      <c r="AC18" s="6"/>
      <c r="AD18" s="15"/>
      <c r="AE18" s="6"/>
      <c r="AF18">
        <f t="shared" si="0"/>
        <v>5.7080000000000002</v>
      </c>
      <c r="AG18">
        <f t="shared" si="1"/>
        <v>6.7409999999999997</v>
      </c>
      <c r="AH18">
        <f t="shared" si="2"/>
        <v>5.9050000000000002</v>
      </c>
      <c r="AI18">
        <f t="shared" si="3"/>
        <v>6.1980000000000004</v>
      </c>
      <c r="AJ18">
        <f t="shared" si="4"/>
        <v>6.4480000000000004</v>
      </c>
      <c r="AK18">
        <f t="shared" si="5"/>
        <v>6.6589999999999998</v>
      </c>
      <c r="AL18">
        <f t="shared" si="6"/>
        <v>7.4342540000000001</v>
      </c>
      <c r="AM18">
        <f t="shared" si="7"/>
        <v>8.1609999999999996</v>
      </c>
      <c r="AN18">
        <v>-1.6322000000000001</v>
      </c>
    </row>
    <row r="19" spans="4:42" ht="15.75" x14ac:dyDescent="0.3">
      <c r="D19">
        <v>1987.25</v>
      </c>
      <c r="E19">
        <v>0.81230000000000002</v>
      </c>
      <c r="F19">
        <v>0.96499999999999997</v>
      </c>
      <c r="G19">
        <v>1.1184000000000001</v>
      </c>
      <c r="H19">
        <v>673.89787525089866</v>
      </c>
      <c r="I19">
        <v>0.42059999999999997</v>
      </c>
      <c r="J19">
        <v>2.1456</v>
      </c>
      <c r="K19" s="60">
        <v>1.4065000000000001</v>
      </c>
      <c r="L19">
        <v>-0.39174999999999999</v>
      </c>
      <c r="M19">
        <v>-6.8360000000000004E-2</v>
      </c>
      <c r="N19">
        <v>-0.14476</v>
      </c>
      <c r="O19">
        <v>-0.22716</v>
      </c>
      <c r="P19">
        <v>-0.31031999999999998</v>
      </c>
      <c r="Q19">
        <v>-0.84444259999999993</v>
      </c>
      <c r="U19" s="14"/>
      <c r="V19" s="6"/>
      <c r="W19" s="6"/>
      <c r="X19" s="6"/>
      <c r="Y19" s="15"/>
      <c r="Z19" s="6"/>
      <c r="AA19" s="6"/>
      <c r="AB19" s="6"/>
      <c r="AC19" s="6"/>
      <c r="AD19" s="15"/>
      <c r="AE19" s="6"/>
      <c r="AF19">
        <f t="shared" si="0"/>
        <v>5.6260000000000003</v>
      </c>
      <c r="AG19">
        <f t="shared" si="1"/>
        <v>7.8349999999999991</v>
      </c>
      <c r="AH19">
        <f t="shared" si="2"/>
        <v>6.8360000000000003</v>
      </c>
      <c r="AI19">
        <f t="shared" si="3"/>
        <v>7.2379999999999995</v>
      </c>
      <c r="AJ19">
        <f t="shared" si="4"/>
        <v>7.5720000000000001</v>
      </c>
      <c r="AK19">
        <f t="shared" si="5"/>
        <v>7.758</v>
      </c>
      <c r="AL19">
        <f t="shared" si="6"/>
        <v>8.444426</v>
      </c>
      <c r="AM19">
        <f t="shared" si="7"/>
        <v>8.2195</v>
      </c>
      <c r="AN19">
        <v>-1.6438999999999999</v>
      </c>
    </row>
    <row r="20" spans="4:42" ht="15.75" x14ac:dyDescent="0.3">
      <c r="D20">
        <v>1987.5</v>
      </c>
      <c r="E20">
        <v>0.6321</v>
      </c>
      <c r="F20">
        <v>0.68340000000000001</v>
      </c>
      <c r="G20">
        <v>0.87729999999999997</v>
      </c>
      <c r="H20">
        <v>674.37773605233133</v>
      </c>
      <c r="I20">
        <v>0.2697</v>
      </c>
      <c r="J20">
        <v>2.9843999999999999</v>
      </c>
      <c r="K20" s="60">
        <v>1.54775</v>
      </c>
      <c r="L20">
        <v>-0.40650000000000008</v>
      </c>
      <c r="M20">
        <v>-6.9349999999999995E-2</v>
      </c>
      <c r="N20">
        <v>-0.1497</v>
      </c>
      <c r="O20">
        <v>-0.23508000000000004</v>
      </c>
      <c r="P20">
        <v>-0.31935999999999998</v>
      </c>
      <c r="Q20">
        <v>-0.89408999999999983</v>
      </c>
      <c r="U20" s="14"/>
      <c r="V20" s="6"/>
      <c r="W20" s="6"/>
      <c r="X20" s="6"/>
      <c r="Y20" s="15"/>
      <c r="Z20" s="6"/>
      <c r="AA20" s="6"/>
      <c r="AB20" s="6"/>
      <c r="AC20" s="6"/>
      <c r="AD20" s="15"/>
      <c r="AE20" s="6"/>
      <c r="AF20">
        <f t="shared" si="0"/>
        <v>6.1909999999999998</v>
      </c>
      <c r="AG20">
        <f t="shared" si="1"/>
        <v>8.1300000000000008</v>
      </c>
      <c r="AH20">
        <f t="shared" si="2"/>
        <v>6.9349999999999996</v>
      </c>
      <c r="AI20">
        <f t="shared" si="3"/>
        <v>7.4850000000000003</v>
      </c>
      <c r="AJ20">
        <f t="shared" si="4"/>
        <v>7.8360000000000012</v>
      </c>
      <c r="AK20">
        <f t="shared" si="5"/>
        <v>7.9839999999999991</v>
      </c>
      <c r="AL20">
        <f t="shared" si="6"/>
        <v>8.9408999999999974</v>
      </c>
      <c r="AM20">
        <f t="shared" si="7"/>
        <v>8.8160000000000007</v>
      </c>
      <c r="AN20">
        <v>-1.7632000000000001</v>
      </c>
    </row>
    <row r="21" spans="4:42" ht="15.75" x14ac:dyDescent="0.3">
      <c r="D21">
        <v>1987.75</v>
      </c>
      <c r="E21">
        <v>1.5324</v>
      </c>
      <c r="F21">
        <v>0.75060000000000004</v>
      </c>
      <c r="G21">
        <v>3.6953999999999998</v>
      </c>
      <c r="H21">
        <v>675.1886251364906</v>
      </c>
      <c r="I21">
        <v>0.55740000000000001</v>
      </c>
      <c r="J21">
        <v>2.7027999999999999</v>
      </c>
      <c r="K21" s="60">
        <v>1.3420000000000001</v>
      </c>
      <c r="L21">
        <v>-0.41840000000000005</v>
      </c>
      <c r="M21">
        <v>-6.7140000000000005E-2</v>
      </c>
      <c r="N21">
        <v>-0.15262000000000001</v>
      </c>
      <c r="O21">
        <v>-0.24068999999999999</v>
      </c>
      <c r="P21">
        <v>-0.33283999999999997</v>
      </c>
      <c r="Q21">
        <v>-0.91797790000000001</v>
      </c>
      <c r="U21" s="14"/>
      <c r="V21" s="6"/>
      <c r="W21" s="6"/>
      <c r="X21" s="6"/>
      <c r="Y21" s="15"/>
      <c r="Z21" s="6"/>
      <c r="AA21" s="6"/>
      <c r="AB21" s="6"/>
      <c r="AC21" s="6"/>
      <c r="AD21" s="15"/>
      <c r="AE21" s="6"/>
      <c r="AF21">
        <f t="shared" si="0"/>
        <v>5.3680000000000003</v>
      </c>
      <c r="AG21">
        <f t="shared" si="1"/>
        <v>8.3680000000000003</v>
      </c>
      <c r="AH21">
        <f t="shared" si="2"/>
        <v>6.7140000000000004</v>
      </c>
      <c r="AI21">
        <f t="shared" si="3"/>
        <v>7.6310000000000002</v>
      </c>
      <c r="AJ21">
        <f t="shared" si="4"/>
        <v>8.0229999999999997</v>
      </c>
      <c r="AK21">
        <f t="shared" si="5"/>
        <v>8.3209999999999997</v>
      </c>
      <c r="AL21">
        <f t="shared" si="6"/>
        <v>9.1797789999999999</v>
      </c>
      <c r="AM21">
        <f t="shared" si="7"/>
        <v>9.9465000000000003</v>
      </c>
      <c r="AN21">
        <v>-1.9893000000000001</v>
      </c>
    </row>
    <row r="22" spans="4:42" ht="15.75" x14ac:dyDescent="0.3">
      <c r="D22">
        <v>1988</v>
      </c>
      <c r="E22">
        <v>0.2334</v>
      </c>
      <c r="F22">
        <v>1.0673999999999999</v>
      </c>
      <c r="G22">
        <v>-2.6638999999999999</v>
      </c>
      <c r="H22">
        <v>675.06290607049709</v>
      </c>
      <c r="I22">
        <v>0.74360000000000004</v>
      </c>
      <c r="J22">
        <v>3.3184</v>
      </c>
      <c r="K22" s="60">
        <v>1.4372499999999999</v>
      </c>
      <c r="L22">
        <v>-0.38390000000000002</v>
      </c>
      <c r="M22">
        <v>-6.719E-2</v>
      </c>
      <c r="N22">
        <v>-0.14276</v>
      </c>
      <c r="O22">
        <v>-0.22116</v>
      </c>
      <c r="P22">
        <v>-0.30312</v>
      </c>
      <c r="Q22">
        <v>-0.86240460000000008</v>
      </c>
      <c r="U22" s="62"/>
      <c r="V22" s="61"/>
      <c r="W22" s="61"/>
      <c r="X22" s="61"/>
      <c r="Y22" s="24"/>
      <c r="Z22" s="61"/>
      <c r="AA22" s="61"/>
      <c r="AB22" s="61"/>
      <c r="AC22" s="61"/>
      <c r="AD22" s="24"/>
      <c r="AE22" s="6"/>
      <c r="AF22">
        <f t="shared" si="0"/>
        <v>5.7489999999999997</v>
      </c>
      <c r="AG22">
        <f t="shared" si="1"/>
        <v>7.6779999999999999</v>
      </c>
      <c r="AH22">
        <f t="shared" si="2"/>
        <v>6.7190000000000003</v>
      </c>
      <c r="AI22">
        <f t="shared" si="3"/>
        <v>7.1379999999999999</v>
      </c>
      <c r="AJ22">
        <f t="shared" si="4"/>
        <v>7.3719999999999999</v>
      </c>
      <c r="AK22">
        <f t="shared" si="5"/>
        <v>7.5780000000000003</v>
      </c>
      <c r="AL22">
        <f t="shared" si="6"/>
        <v>8.6240460000000017</v>
      </c>
      <c r="AM22">
        <f t="shared" si="7"/>
        <v>8.9959999999999987</v>
      </c>
      <c r="AN22">
        <v>-1.7991999999999999</v>
      </c>
    </row>
    <row r="23" spans="4:42" ht="15.75" x14ac:dyDescent="0.3">
      <c r="D23">
        <v>1988.25</v>
      </c>
      <c r="E23">
        <v>1.0084</v>
      </c>
      <c r="F23">
        <v>0.80889999999999995</v>
      </c>
      <c r="G23">
        <v>0.8024</v>
      </c>
      <c r="H23">
        <v>676.26806672431849</v>
      </c>
      <c r="I23">
        <v>0.1474</v>
      </c>
      <c r="J23">
        <v>3.9076</v>
      </c>
      <c r="K23" s="60">
        <v>1.52475</v>
      </c>
      <c r="L23">
        <v>-0.41230000000000006</v>
      </c>
      <c r="M23">
        <v>-7.0910000000000001E-2</v>
      </c>
      <c r="N23">
        <v>-0.15242</v>
      </c>
      <c r="O23">
        <v>-0.23649000000000001</v>
      </c>
      <c r="P23">
        <v>-0.32491999999999999</v>
      </c>
      <c r="Q23">
        <v>-0.90483469999999999</v>
      </c>
      <c r="U23" s="14"/>
      <c r="V23" s="6"/>
      <c r="W23" s="6"/>
      <c r="X23" s="6"/>
      <c r="Y23" s="15"/>
      <c r="Z23" s="6"/>
      <c r="AA23" s="6"/>
      <c r="AB23" s="6"/>
      <c r="AC23" s="6"/>
      <c r="AD23" s="15"/>
      <c r="AE23" s="6"/>
      <c r="AF23">
        <f t="shared" si="0"/>
        <v>6.0990000000000002</v>
      </c>
      <c r="AG23">
        <f t="shared" si="1"/>
        <v>8.2460000000000004</v>
      </c>
      <c r="AH23">
        <f t="shared" si="2"/>
        <v>7.0910000000000002</v>
      </c>
      <c r="AI23">
        <f t="shared" si="3"/>
        <v>7.6210000000000004</v>
      </c>
      <c r="AJ23">
        <f t="shared" si="4"/>
        <v>7.883</v>
      </c>
      <c r="AK23">
        <f t="shared" si="5"/>
        <v>8.1229999999999993</v>
      </c>
      <c r="AL23">
        <f t="shared" si="6"/>
        <v>9.0483469999999997</v>
      </c>
      <c r="AM23">
        <f t="shared" si="7"/>
        <v>8.9439999999999991</v>
      </c>
      <c r="AN23">
        <v>-1.7887999999999999</v>
      </c>
      <c r="AP23">
        <f>3.4/2.6</f>
        <v>1.3076923076923077</v>
      </c>
    </row>
    <row r="24" spans="4:42" ht="15.75" x14ac:dyDescent="0.3">
      <c r="D24">
        <v>1988.5</v>
      </c>
      <c r="E24">
        <v>0.2331</v>
      </c>
      <c r="F24">
        <v>1.0236000000000001</v>
      </c>
      <c r="G24">
        <v>-1.2216</v>
      </c>
      <c r="H24">
        <v>676.33408209833738</v>
      </c>
      <c r="I24">
        <v>-3.3700000000000001E-2</v>
      </c>
      <c r="J24">
        <v>4.6584000000000003</v>
      </c>
      <c r="K24" s="60">
        <v>1.7745</v>
      </c>
      <c r="L24">
        <v>-0.42950000000000005</v>
      </c>
      <c r="M24">
        <v>-7.9039999999999999E-2</v>
      </c>
      <c r="N24">
        <v>-0.16524</v>
      </c>
      <c r="O24">
        <v>-0.25142999999999999</v>
      </c>
      <c r="P24">
        <v>-0.34031999999999996</v>
      </c>
      <c r="Q24">
        <v>-0.91580659999999992</v>
      </c>
      <c r="U24" s="14"/>
      <c r="V24" s="6"/>
      <c r="W24" s="6"/>
      <c r="X24" s="6"/>
      <c r="Y24" s="15"/>
      <c r="Z24" s="6"/>
      <c r="AA24" s="6"/>
      <c r="AB24" s="6"/>
      <c r="AC24" s="6"/>
      <c r="AD24" s="15"/>
      <c r="AE24" s="6"/>
      <c r="AF24">
        <f t="shared" si="0"/>
        <v>7.0979999999999999</v>
      </c>
      <c r="AG24">
        <f t="shared" si="1"/>
        <v>8.59</v>
      </c>
      <c r="AH24">
        <f t="shared" si="2"/>
        <v>7.9039999999999999</v>
      </c>
      <c r="AI24">
        <f t="shared" si="3"/>
        <v>8.2620000000000005</v>
      </c>
      <c r="AJ24">
        <f t="shared" si="4"/>
        <v>8.3809999999999985</v>
      </c>
      <c r="AK24">
        <f t="shared" si="5"/>
        <v>8.5079999999999991</v>
      </c>
      <c r="AL24">
        <f t="shared" si="6"/>
        <v>9.1580659999999998</v>
      </c>
      <c r="AM24">
        <f t="shared" si="7"/>
        <v>9.0429999999999993</v>
      </c>
      <c r="AN24">
        <v>-1.8086</v>
      </c>
      <c r="AP24">
        <f>4.3/3.5</f>
        <v>1.2285714285714284</v>
      </c>
    </row>
    <row r="25" spans="4:42" ht="15.75" x14ac:dyDescent="0.3">
      <c r="D25">
        <v>1988.75</v>
      </c>
      <c r="E25">
        <v>1.0410999999999999</v>
      </c>
      <c r="F25">
        <v>0.92649999999999999</v>
      </c>
      <c r="G25">
        <v>1.4957</v>
      </c>
      <c r="H25">
        <v>677.23056165703417</v>
      </c>
      <c r="I25">
        <v>-0.1885</v>
      </c>
      <c r="J25">
        <v>3.18</v>
      </c>
      <c r="K25" s="60">
        <v>1.87975</v>
      </c>
      <c r="L25">
        <v>-0.41084999999999999</v>
      </c>
      <c r="M25">
        <v>-7.9020000000000007E-2</v>
      </c>
      <c r="N25">
        <v>-0.16152</v>
      </c>
      <c r="O25">
        <v>-0.24299999999999997</v>
      </c>
      <c r="P25">
        <v>-0.32719999999999999</v>
      </c>
      <c r="Q25">
        <v>-0.89162029999999992</v>
      </c>
      <c r="U25" s="14"/>
      <c r="V25" s="6"/>
      <c r="W25" s="6"/>
      <c r="X25" s="6"/>
      <c r="Y25" s="15"/>
      <c r="Z25" s="6"/>
      <c r="AA25" s="6"/>
      <c r="AB25" s="6"/>
      <c r="AC25" s="6"/>
      <c r="AD25" s="15"/>
      <c r="AE25" s="6"/>
      <c r="AF25">
        <f t="shared" si="0"/>
        <v>7.5190000000000001</v>
      </c>
      <c r="AG25">
        <f t="shared" si="1"/>
        <v>8.2170000000000005</v>
      </c>
      <c r="AH25">
        <f t="shared" si="2"/>
        <v>7.902000000000001</v>
      </c>
      <c r="AI25">
        <f t="shared" si="3"/>
        <v>8.0760000000000005</v>
      </c>
      <c r="AJ25">
        <f t="shared" si="4"/>
        <v>8.1</v>
      </c>
      <c r="AK25">
        <f t="shared" si="5"/>
        <v>8.18</v>
      </c>
      <c r="AL25">
        <f t="shared" si="6"/>
        <v>8.9162029999999994</v>
      </c>
      <c r="AM25">
        <f t="shared" si="7"/>
        <v>9.0404999999999998</v>
      </c>
      <c r="AN25">
        <v>-1.8081</v>
      </c>
      <c r="AP25">
        <f>0.17*9.82</f>
        <v>1.6694000000000002</v>
      </c>
    </row>
    <row r="26" spans="4:42" ht="15.75" x14ac:dyDescent="0.3">
      <c r="D26">
        <v>1989</v>
      </c>
      <c r="E26">
        <v>0.81510000000000005</v>
      </c>
      <c r="F26">
        <v>0.48470000000000002</v>
      </c>
      <c r="G26">
        <v>1.7732000000000001</v>
      </c>
      <c r="H26">
        <v>678.00183567271506</v>
      </c>
      <c r="I26">
        <v>-0.71409999999999996</v>
      </c>
      <c r="J26">
        <v>4.1559999999999997</v>
      </c>
      <c r="K26" s="60">
        <v>2.1475</v>
      </c>
      <c r="L26">
        <v>-0.44140000000000001</v>
      </c>
      <c r="M26">
        <v>-8.8829999999999992E-2</v>
      </c>
      <c r="N26">
        <v>-0.17812</v>
      </c>
      <c r="O26">
        <v>-0.26592000000000005</v>
      </c>
      <c r="P26">
        <v>-0.35527999999999998</v>
      </c>
      <c r="Q26">
        <v>-0.90409919999999988</v>
      </c>
      <c r="U26" s="14"/>
      <c r="V26" s="6"/>
      <c r="W26" s="6"/>
      <c r="X26" s="6"/>
      <c r="Y26" s="15"/>
      <c r="Z26" s="6"/>
      <c r="AA26" s="6"/>
      <c r="AB26" s="6"/>
      <c r="AC26" s="6"/>
      <c r="AD26" s="15"/>
      <c r="AE26" s="6"/>
      <c r="AF26">
        <f t="shared" si="0"/>
        <v>8.59</v>
      </c>
      <c r="AG26">
        <f t="shared" si="1"/>
        <v>8.8279999999999994</v>
      </c>
      <c r="AH26">
        <f t="shared" si="2"/>
        <v>8.8829999999999991</v>
      </c>
      <c r="AI26">
        <f t="shared" si="3"/>
        <v>8.9060000000000006</v>
      </c>
      <c r="AJ26">
        <f t="shared" si="4"/>
        <v>8.8640000000000025</v>
      </c>
      <c r="AK26">
        <f t="shared" si="5"/>
        <v>8.8819999999999997</v>
      </c>
      <c r="AL26">
        <f t="shared" si="6"/>
        <v>9.0409919999999993</v>
      </c>
      <c r="AM26">
        <f t="shared" si="7"/>
        <v>8.8024999999999984</v>
      </c>
      <c r="AN26">
        <v>-1.7605</v>
      </c>
      <c r="AP26">
        <f>0.43*17.39</f>
        <v>7.4777000000000005</v>
      </c>
    </row>
    <row r="27" spans="4:42" ht="15.75" x14ac:dyDescent="0.3">
      <c r="D27">
        <v>1989.25</v>
      </c>
      <c r="E27">
        <v>0.42349999999999999</v>
      </c>
      <c r="F27">
        <v>0.62180000000000002</v>
      </c>
      <c r="G27">
        <v>-1.0969</v>
      </c>
      <c r="H27">
        <v>678.19483463561937</v>
      </c>
      <c r="I27">
        <v>-0.70579999999999998</v>
      </c>
      <c r="J27">
        <v>3.8683999999999998</v>
      </c>
      <c r="K27" s="60">
        <v>2.1517499999999998</v>
      </c>
      <c r="L27">
        <v>-0.44455</v>
      </c>
      <c r="M27">
        <v>-9.0500000000000011E-2</v>
      </c>
      <c r="N27">
        <v>-0.18154000000000001</v>
      </c>
      <c r="O27">
        <v>-0.27048</v>
      </c>
      <c r="P27">
        <v>-0.35847999999999997</v>
      </c>
      <c r="Q27">
        <v>-0.86526910000000012</v>
      </c>
      <c r="U27" s="14"/>
      <c r="V27" s="6"/>
      <c r="W27" s="6"/>
      <c r="X27" s="6"/>
      <c r="Y27" s="15"/>
      <c r="Z27" s="6"/>
      <c r="AA27" s="6"/>
      <c r="AB27" s="6"/>
      <c r="AC27" s="6"/>
      <c r="AD27" s="15"/>
      <c r="AE27" s="6"/>
      <c r="AF27">
        <f t="shared" si="0"/>
        <v>8.6069999999999993</v>
      </c>
      <c r="AG27">
        <f t="shared" si="1"/>
        <v>8.891</v>
      </c>
      <c r="AH27">
        <f t="shared" si="2"/>
        <v>9.0500000000000007</v>
      </c>
      <c r="AI27">
        <f t="shared" si="3"/>
        <v>9.077</v>
      </c>
      <c r="AJ27">
        <f t="shared" si="4"/>
        <v>9.016</v>
      </c>
      <c r="AK27">
        <f t="shared" si="5"/>
        <v>8.9619999999999997</v>
      </c>
      <c r="AL27">
        <f t="shared" si="6"/>
        <v>8.6526910000000008</v>
      </c>
      <c r="AM27">
        <f t="shared" si="7"/>
        <v>8.8409999999999993</v>
      </c>
      <c r="AN27">
        <v>-1.7682</v>
      </c>
    </row>
    <row r="28" spans="4:42" ht="15.75" x14ac:dyDescent="0.3">
      <c r="D28">
        <v>1989.5</v>
      </c>
      <c r="E28">
        <v>0.46279999999999999</v>
      </c>
      <c r="F28">
        <v>0.48830000000000001</v>
      </c>
      <c r="G28">
        <v>-0.65090000000000003</v>
      </c>
      <c r="H28">
        <v>678.17189704203361</v>
      </c>
      <c r="I28">
        <v>8.5300000000000001E-2</v>
      </c>
      <c r="J28">
        <v>2.9047999999999998</v>
      </c>
      <c r="K28" s="60">
        <v>1.99325</v>
      </c>
      <c r="L28">
        <v>-0.37189999999999995</v>
      </c>
      <c r="M28">
        <v>-7.5979999999999992E-2</v>
      </c>
      <c r="N28">
        <v>-0.1472</v>
      </c>
      <c r="O28">
        <v>-0.22356000000000001</v>
      </c>
      <c r="P28">
        <v>-0.29748000000000002</v>
      </c>
      <c r="Q28">
        <v>-0.80664440000000004</v>
      </c>
      <c r="U28" s="14"/>
      <c r="V28" s="6"/>
      <c r="W28" s="6"/>
      <c r="X28" s="6"/>
      <c r="Y28" s="15"/>
      <c r="Z28" s="6"/>
      <c r="AA28" s="6"/>
      <c r="AB28" s="6"/>
      <c r="AC28" s="6"/>
      <c r="AD28" s="15"/>
      <c r="AE28" s="6"/>
      <c r="AF28">
        <f t="shared" si="0"/>
        <v>7.9729999999999999</v>
      </c>
      <c r="AG28">
        <f t="shared" si="1"/>
        <v>7.4379999999999997</v>
      </c>
      <c r="AH28">
        <f t="shared" si="2"/>
        <v>7.597999999999999</v>
      </c>
      <c r="AI28">
        <f t="shared" si="3"/>
        <v>7.3599999999999994</v>
      </c>
      <c r="AJ28">
        <f t="shared" si="4"/>
        <v>7.4520000000000008</v>
      </c>
      <c r="AK28">
        <f t="shared" si="5"/>
        <v>7.4370000000000003</v>
      </c>
      <c r="AL28">
        <f t="shared" si="6"/>
        <v>8.0664440000000006</v>
      </c>
      <c r="AM28">
        <f t="shared" si="7"/>
        <v>7.9625000000000004</v>
      </c>
      <c r="AN28">
        <v>-1.5925</v>
      </c>
    </row>
    <row r="29" spans="4:42" ht="15.75" x14ac:dyDescent="0.3">
      <c r="D29">
        <v>1989.75</v>
      </c>
      <c r="E29">
        <v>6.3700000000000007E-2</v>
      </c>
      <c r="F29">
        <v>1.0394000000000001</v>
      </c>
      <c r="G29">
        <v>-2.1554000000000002</v>
      </c>
      <c r="H29">
        <v>677.93912461117122</v>
      </c>
      <c r="I29">
        <v>0.64080000000000004</v>
      </c>
      <c r="J29">
        <v>2.6272000000000002</v>
      </c>
      <c r="K29" s="60">
        <v>1.9870000000000001</v>
      </c>
      <c r="L29">
        <v>-0.38784999999999997</v>
      </c>
      <c r="M29">
        <v>-7.7460000000000001E-2</v>
      </c>
      <c r="N29">
        <v>-0.1535</v>
      </c>
      <c r="O29">
        <v>-0.23318999999999998</v>
      </c>
      <c r="P29">
        <v>-0.31096000000000001</v>
      </c>
      <c r="Q29">
        <v>-0.78901180000000004</v>
      </c>
      <c r="U29" s="14"/>
      <c r="V29" s="6"/>
      <c r="W29" s="6"/>
      <c r="X29" s="6"/>
      <c r="Y29" s="15"/>
      <c r="Z29" s="6"/>
      <c r="AA29" s="6"/>
      <c r="AB29" s="6"/>
      <c r="AC29" s="6"/>
      <c r="AD29" s="15"/>
      <c r="AE29" s="6"/>
      <c r="AF29">
        <f t="shared" si="0"/>
        <v>7.9480000000000004</v>
      </c>
      <c r="AG29">
        <f t="shared" si="1"/>
        <v>7.7569999999999997</v>
      </c>
      <c r="AH29">
        <f t="shared" si="2"/>
        <v>7.7460000000000004</v>
      </c>
      <c r="AI29">
        <f t="shared" si="3"/>
        <v>7.6749999999999998</v>
      </c>
      <c r="AJ29">
        <f t="shared" si="4"/>
        <v>7.7729999999999997</v>
      </c>
      <c r="AK29">
        <f t="shared" si="5"/>
        <v>7.774</v>
      </c>
      <c r="AL29">
        <f t="shared" si="6"/>
        <v>7.8901180000000011</v>
      </c>
      <c r="AM29">
        <f t="shared" si="7"/>
        <v>8.1560000000000006</v>
      </c>
      <c r="AN29">
        <v>-1.6312</v>
      </c>
    </row>
    <row r="30" spans="4:42" ht="15.75" x14ac:dyDescent="0.3">
      <c r="D30">
        <v>1990</v>
      </c>
      <c r="E30">
        <v>0.3407</v>
      </c>
      <c r="F30">
        <v>-0.1057</v>
      </c>
      <c r="G30">
        <v>0.67969999999999997</v>
      </c>
      <c r="H30">
        <v>677.92952093188387</v>
      </c>
      <c r="I30">
        <v>0.69230000000000003</v>
      </c>
      <c r="J30">
        <v>4.7851999999999997</v>
      </c>
      <c r="K30" s="60">
        <v>1.9790000000000001</v>
      </c>
      <c r="L30">
        <v>-0.41220000000000001</v>
      </c>
      <c r="M30">
        <v>-8.0759999999999998E-2</v>
      </c>
      <c r="N30">
        <v>-0.16194</v>
      </c>
      <c r="O30">
        <v>-0.24503999999999998</v>
      </c>
      <c r="P30">
        <v>-0.3286</v>
      </c>
      <c r="Q30">
        <v>-0.83628199999999986</v>
      </c>
      <c r="U30" s="14"/>
      <c r="V30" s="6"/>
      <c r="W30" s="6"/>
      <c r="X30" s="6"/>
      <c r="Y30" s="15"/>
      <c r="Z30" s="6"/>
      <c r="AA30" s="6"/>
      <c r="AB30" s="6"/>
      <c r="AC30" s="6"/>
      <c r="AD30" s="15"/>
      <c r="AE30" s="6"/>
      <c r="AF30">
        <f t="shared" si="0"/>
        <v>7.9160000000000004</v>
      </c>
      <c r="AG30">
        <f t="shared" si="1"/>
        <v>8.2439999999999998</v>
      </c>
      <c r="AH30">
        <f t="shared" si="2"/>
        <v>8.0760000000000005</v>
      </c>
      <c r="AI30">
        <f t="shared" si="3"/>
        <v>8.0969999999999995</v>
      </c>
      <c r="AJ30">
        <f t="shared" si="4"/>
        <v>8.1679999999999993</v>
      </c>
      <c r="AK30">
        <f t="shared" si="5"/>
        <v>8.2149999999999999</v>
      </c>
      <c r="AL30">
        <f t="shared" si="6"/>
        <v>8.3628199999999993</v>
      </c>
      <c r="AM30">
        <f t="shared" si="7"/>
        <v>7.9249999999999998</v>
      </c>
      <c r="AN30">
        <v>-1.585</v>
      </c>
    </row>
    <row r="31" spans="4:42" ht="15.75" x14ac:dyDescent="0.3">
      <c r="D31">
        <v>1990.25</v>
      </c>
      <c r="E31">
        <v>4.3799999999999999E-2</v>
      </c>
      <c r="F31">
        <v>0.75339999999999996</v>
      </c>
      <c r="G31">
        <v>-2.4199000000000002</v>
      </c>
      <c r="H31">
        <v>677.16336511917973</v>
      </c>
      <c r="I31">
        <v>0.95620000000000005</v>
      </c>
      <c r="J31">
        <v>4.6352000000000002</v>
      </c>
      <c r="K31" s="60">
        <v>1.99075</v>
      </c>
      <c r="L31">
        <v>-0.44394999999999996</v>
      </c>
      <c r="M31">
        <v>-8.5370000000000001E-2</v>
      </c>
      <c r="N31">
        <v>-0.17498000000000002</v>
      </c>
      <c r="O31">
        <v>-0.26505000000000001</v>
      </c>
      <c r="P31">
        <v>-0.35600000000000004</v>
      </c>
      <c r="Q31">
        <v>-0.8599346000000001</v>
      </c>
      <c r="U31" s="14"/>
      <c r="V31" s="6"/>
      <c r="W31" s="6"/>
      <c r="X31" s="6"/>
      <c r="Y31" s="15"/>
      <c r="Z31" s="6"/>
      <c r="AA31" s="6"/>
      <c r="AB31" s="6"/>
      <c r="AC31" s="6"/>
      <c r="AD31" s="15"/>
      <c r="AE31" s="6"/>
      <c r="AF31">
        <f t="shared" si="0"/>
        <v>7.9630000000000001</v>
      </c>
      <c r="AG31">
        <f t="shared" si="1"/>
        <v>8.8789999999999996</v>
      </c>
      <c r="AH31">
        <f t="shared" si="2"/>
        <v>8.5370000000000008</v>
      </c>
      <c r="AI31">
        <f t="shared" si="3"/>
        <v>8.7490000000000006</v>
      </c>
      <c r="AJ31">
        <f t="shared" si="4"/>
        <v>8.8350000000000009</v>
      </c>
      <c r="AK31">
        <f t="shared" si="5"/>
        <v>8.9</v>
      </c>
      <c r="AL31">
        <f t="shared" si="6"/>
        <v>8.5993460000000006</v>
      </c>
      <c r="AM31">
        <f t="shared" si="7"/>
        <v>8.557500000000001</v>
      </c>
      <c r="AN31">
        <v>-1.7115</v>
      </c>
    </row>
    <row r="32" spans="4:42" ht="15.75" x14ac:dyDescent="0.3">
      <c r="D32">
        <v>1990.5</v>
      </c>
      <c r="E32">
        <v>-0.23230000000000001</v>
      </c>
      <c r="F32">
        <v>0.91639999999999999</v>
      </c>
      <c r="G32">
        <v>-2.6564000000000001</v>
      </c>
      <c r="H32">
        <v>676.19079357467263</v>
      </c>
      <c r="I32">
        <v>0.627</v>
      </c>
      <c r="J32">
        <v>3.56</v>
      </c>
      <c r="K32" s="60">
        <v>1.9145000000000001</v>
      </c>
      <c r="L32">
        <v>-0.4017</v>
      </c>
      <c r="M32">
        <v>-7.6679999999999998E-2</v>
      </c>
      <c r="N32">
        <v>-0.15473999999999999</v>
      </c>
      <c r="O32">
        <v>-0.23585999999999999</v>
      </c>
      <c r="P32">
        <v>-0.31803999999999999</v>
      </c>
      <c r="Q32">
        <v>-0.87082160000000008</v>
      </c>
      <c r="U32" s="14"/>
      <c r="V32" s="6"/>
      <c r="W32" s="6"/>
      <c r="X32" s="6"/>
      <c r="Y32" s="15"/>
      <c r="Z32" s="6"/>
      <c r="AA32" s="6"/>
      <c r="AB32" s="6"/>
      <c r="AC32" s="6"/>
      <c r="AD32" s="15"/>
      <c r="AE32" s="6"/>
      <c r="AF32">
        <f t="shared" si="0"/>
        <v>7.6580000000000004</v>
      </c>
      <c r="AG32">
        <f t="shared" si="1"/>
        <v>8.0340000000000007</v>
      </c>
      <c r="AH32">
        <f t="shared" si="2"/>
        <v>7.6680000000000001</v>
      </c>
      <c r="AI32">
        <f t="shared" si="3"/>
        <v>7.7369999999999992</v>
      </c>
      <c r="AJ32">
        <f t="shared" si="4"/>
        <v>7.8619999999999992</v>
      </c>
      <c r="AK32">
        <f t="shared" si="5"/>
        <v>7.9509999999999996</v>
      </c>
      <c r="AL32">
        <f t="shared" si="6"/>
        <v>8.7082160000000002</v>
      </c>
      <c r="AM32">
        <f t="shared" si="7"/>
        <v>8.3565000000000005</v>
      </c>
      <c r="AN32">
        <v>-1.6713</v>
      </c>
    </row>
    <row r="33" spans="4:40" ht="15.75" x14ac:dyDescent="0.3">
      <c r="D33">
        <v>1990.75</v>
      </c>
      <c r="E33">
        <v>-1.0542</v>
      </c>
      <c r="F33">
        <v>-3.6999999999999998E-2</v>
      </c>
      <c r="G33">
        <v>-5.9917999999999996</v>
      </c>
      <c r="H33">
        <v>675.39734446722628</v>
      </c>
      <c r="I33">
        <v>8.2000000000000003E-2</v>
      </c>
      <c r="J33">
        <v>3.0884</v>
      </c>
      <c r="K33" s="60">
        <v>1.8162499999999999</v>
      </c>
      <c r="L33">
        <v>-0.40799999999999997</v>
      </c>
      <c r="M33">
        <v>-7.4550000000000005E-2</v>
      </c>
      <c r="N33">
        <v>-0.15204000000000001</v>
      </c>
      <c r="O33">
        <v>-0.23418</v>
      </c>
      <c r="P33">
        <v>-0.32091999999999998</v>
      </c>
      <c r="Q33">
        <v>-0.84432770000000001</v>
      </c>
      <c r="U33" s="3"/>
      <c r="V33" s="4"/>
      <c r="W33" s="4"/>
      <c r="X33" s="4"/>
      <c r="Y33" s="5"/>
      <c r="Z33" s="4"/>
      <c r="AA33" s="4"/>
      <c r="AB33" s="4"/>
      <c r="AC33" s="4"/>
      <c r="AD33" s="5"/>
      <c r="AE33" s="6"/>
      <c r="AF33">
        <f t="shared" si="0"/>
        <v>7.2649999999999997</v>
      </c>
      <c r="AG33">
        <f t="shared" si="1"/>
        <v>8.16</v>
      </c>
      <c r="AH33">
        <f t="shared" si="2"/>
        <v>7.4550000000000001</v>
      </c>
      <c r="AI33">
        <f t="shared" si="3"/>
        <v>7.6020000000000003</v>
      </c>
      <c r="AJ33">
        <f t="shared" si="4"/>
        <v>7.806</v>
      </c>
      <c r="AK33">
        <f t="shared" si="5"/>
        <v>8.0229999999999997</v>
      </c>
      <c r="AL33">
        <f t="shared" si="6"/>
        <v>8.4432770000000001</v>
      </c>
      <c r="AM33">
        <f t="shared" si="7"/>
        <v>8.8985000000000003</v>
      </c>
      <c r="AN33">
        <v>-1.7797000000000001</v>
      </c>
    </row>
    <row r="34" spans="4:40" ht="15.75" x14ac:dyDescent="0.3">
      <c r="D34">
        <v>1991</v>
      </c>
      <c r="E34">
        <v>-0.71550000000000002</v>
      </c>
      <c r="F34">
        <v>-0.74909999999999999</v>
      </c>
      <c r="G34">
        <v>-4.2613000000000003</v>
      </c>
      <c r="H34">
        <v>674.03915544829181</v>
      </c>
      <c r="I34">
        <v>-0.34339999999999998</v>
      </c>
      <c r="J34">
        <v>4.6791999999999998</v>
      </c>
      <c r="K34" s="60">
        <v>1.5787500000000001</v>
      </c>
      <c r="L34">
        <v>-0.37614999999999993</v>
      </c>
      <c r="M34">
        <v>-6.6089999999999996E-2</v>
      </c>
      <c r="N34">
        <v>-0.1384</v>
      </c>
      <c r="O34">
        <v>-0.21486</v>
      </c>
      <c r="P34">
        <v>-0.2974</v>
      </c>
      <c r="Q34">
        <v>-0.81473530000000005</v>
      </c>
      <c r="U34" s="14"/>
      <c r="V34" s="6"/>
      <c r="W34" s="6"/>
      <c r="X34" s="6"/>
      <c r="Y34" s="15"/>
      <c r="Z34" s="6"/>
      <c r="AA34" s="6"/>
      <c r="AB34" s="6"/>
      <c r="AC34" s="6"/>
      <c r="AD34" s="15"/>
      <c r="AE34" s="6"/>
      <c r="AF34">
        <f t="shared" ref="AF34:AF65" si="8">4*K34</f>
        <v>6.3150000000000004</v>
      </c>
      <c r="AG34">
        <f t="shared" ref="AG34:AG65" si="9">-400*L34/20</f>
        <v>7.5229999999999988</v>
      </c>
      <c r="AH34">
        <f t="shared" ref="AH34:AH65" si="10">-400*M34/4</f>
        <v>6.609</v>
      </c>
      <c r="AI34">
        <f t="shared" ref="AI34:AI65" si="11">-400*N34/8</f>
        <v>6.92</v>
      </c>
      <c r="AJ34">
        <f t="shared" ref="AJ34:AJ65" si="12">-400*O34/12</f>
        <v>7.1619999999999999</v>
      </c>
      <c r="AK34">
        <f t="shared" ref="AK34:AK65" si="13">-400*P34/16</f>
        <v>7.4349999999999996</v>
      </c>
      <c r="AL34">
        <f t="shared" ref="AL34:AL65" si="14">-400*Q34/40</f>
        <v>8.1473530000000007</v>
      </c>
      <c r="AM34">
        <f t="shared" si="7"/>
        <v>8.3850000000000016</v>
      </c>
      <c r="AN34">
        <v>-1.677</v>
      </c>
    </row>
    <row r="35" spans="4:40" ht="15.75" x14ac:dyDescent="0.3">
      <c r="D35">
        <v>1991.25</v>
      </c>
      <c r="E35">
        <v>0.45340000000000003</v>
      </c>
      <c r="F35">
        <v>0.68069999999999997</v>
      </c>
      <c r="G35">
        <v>-0.89410000000000001</v>
      </c>
      <c r="H35">
        <v>673.12016467964554</v>
      </c>
      <c r="I35">
        <v>1.2029000000000001</v>
      </c>
      <c r="J35">
        <v>2.5356000000000001</v>
      </c>
      <c r="K35" s="60">
        <v>1.4039999999999999</v>
      </c>
      <c r="L35">
        <v>-0.37715000000000004</v>
      </c>
      <c r="M35">
        <v>-6.1839999999999999E-2</v>
      </c>
      <c r="N35">
        <v>-0.13352</v>
      </c>
      <c r="O35">
        <v>-0.21185999999999999</v>
      </c>
      <c r="P35">
        <v>-0.29668</v>
      </c>
      <c r="Q35">
        <v>-0.82898110000000003</v>
      </c>
      <c r="U35" s="14"/>
      <c r="V35" s="6"/>
      <c r="W35" s="6"/>
      <c r="X35" s="6"/>
      <c r="Y35" s="15"/>
      <c r="Z35" s="6"/>
      <c r="AA35" s="6"/>
      <c r="AB35" s="6"/>
      <c r="AC35" s="6"/>
      <c r="AD35" s="15"/>
      <c r="AE35" s="6"/>
      <c r="AF35">
        <f t="shared" si="8"/>
        <v>5.6159999999999997</v>
      </c>
      <c r="AG35">
        <f t="shared" si="9"/>
        <v>7.543000000000001</v>
      </c>
      <c r="AH35">
        <f t="shared" si="10"/>
        <v>6.1840000000000002</v>
      </c>
      <c r="AI35">
        <f t="shared" si="11"/>
        <v>6.6760000000000002</v>
      </c>
      <c r="AJ35">
        <f t="shared" si="12"/>
        <v>7.0620000000000003</v>
      </c>
      <c r="AK35">
        <f t="shared" si="13"/>
        <v>7.4169999999999998</v>
      </c>
      <c r="AL35">
        <f t="shared" si="14"/>
        <v>8.2898110000000003</v>
      </c>
      <c r="AM35">
        <f t="shared" si="7"/>
        <v>8.4154999999999998</v>
      </c>
      <c r="AN35">
        <v>-1.6831</v>
      </c>
    </row>
    <row r="36" spans="4:40" ht="15.75" x14ac:dyDescent="0.3">
      <c r="D36">
        <v>1991.5</v>
      </c>
      <c r="E36">
        <v>0.26069999999999999</v>
      </c>
      <c r="F36">
        <v>0.1047</v>
      </c>
      <c r="G36">
        <v>1.4773000000000001</v>
      </c>
      <c r="H36">
        <v>672.69110410924816</v>
      </c>
      <c r="I36">
        <v>0.3906</v>
      </c>
      <c r="J36">
        <v>2.7368000000000001</v>
      </c>
      <c r="K36" s="60">
        <v>1.4092499999999999</v>
      </c>
      <c r="L36">
        <v>-0.38524999999999998</v>
      </c>
      <c r="M36">
        <v>-6.1580000000000003E-2</v>
      </c>
      <c r="N36">
        <v>-0.13378000000000001</v>
      </c>
      <c r="O36">
        <v>-0.21326999999999999</v>
      </c>
      <c r="P36">
        <v>-0.30055999999999999</v>
      </c>
      <c r="Q36">
        <v>-0.81369369999999996</v>
      </c>
      <c r="U36" s="14"/>
      <c r="V36" s="6"/>
      <c r="W36" s="6"/>
      <c r="X36" s="6"/>
      <c r="Y36" s="15"/>
      <c r="Z36" s="6"/>
      <c r="AA36" s="6"/>
      <c r="AB36" s="6"/>
      <c r="AC36" s="6"/>
      <c r="AD36" s="15"/>
      <c r="AE36" s="6"/>
      <c r="AF36">
        <f t="shared" si="8"/>
        <v>5.6369999999999996</v>
      </c>
      <c r="AG36">
        <f t="shared" si="9"/>
        <v>7.7050000000000001</v>
      </c>
      <c r="AH36">
        <f t="shared" si="10"/>
        <v>6.1580000000000004</v>
      </c>
      <c r="AI36">
        <f t="shared" si="11"/>
        <v>6.6890000000000001</v>
      </c>
      <c r="AJ36">
        <f t="shared" si="12"/>
        <v>7.1089999999999991</v>
      </c>
      <c r="AK36">
        <f t="shared" si="13"/>
        <v>7.5140000000000002</v>
      </c>
      <c r="AL36">
        <f t="shared" si="14"/>
        <v>8.1369369999999996</v>
      </c>
      <c r="AM36">
        <f t="shared" si="7"/>
        <v>8.5235000000000003</v>
      </c>
      <c r="AN36">
        <v>-1.7047000000000001</v>
      </c>
    </row>
    <row r="37" spans="4:40" ht="15.75" x14ac:dyDescent="0.3">
      <c r="D37">
        <v>1991.75</v>
      </c>
      <c r="E37">
        <v>0.21049999999999999</v>
      </c>
      <c r="F37">
        <v>0.2036</v>
      </c>
      <c r="G37">
        <v>0.97699999999999998</v>
      </c>
      <c r="H37">
        <v>672.25972528026489</v>
      </c>
      <c r="I37">
        <v>0.57220000000000004</v>
      </c>
      <c r="J37">
        <v>2.0144000000000002</v>
      </c>
      <c r="K37" s="60">
        <v>1.22675</v>
      </c>
      <c r="L37">
        <v>-0.33519999999999994</v>
      </c>
      <c r="M37">
        <v>-5.1540000000000002E-2</v>
      </c>
      <c r="N37">
        <v>-0.11224000000000001</v>
      </c>
      <c r="O37">
        <v>-0.18216000000000002</v>
      </c>
      <c r="P37">
        <v>-0.26075999999999999</v>
      </c>
      <c r="Q37">
        <v>-0.76687349999999999</v>
      </c>
      <c r="U37" s="14"/>
      <c r="V37" s="6"/>
      <c r="W37" s="6"/>
      <c r="X37" s="6"/>
      <c r="Y37" s="15"/>
      <c r="Z37" s="6"/>
      <c r="AA37" s="6"/>
      <c r="AB37" s="6"/>
      <c r="AC37" s="6"/>
      <c r="AD37" s="15"/>
      <c r="AE37" s="6"/>
      <c r="AF37">
        <f t="shared" si="8"/>
        <v>4.907</v>
      </c>
      <c r="AG37">
        <f t="shared" si="9"/>
        <v>6.7039999999999988</v>
      </c>
      <c r="AH37">
        <f t="shared" si="10"/>
        <v>5.1539999999999999</v>
      </c>
      <c r="AI37">
        <f t="shared" si="11"/>
        <v>5.6120000000000001</v>
      </c>
      <c r="AJ37">
        <f t="shared" si="12"/>
        <v>6.0720000000000001</v>
      </c>
      <c r="AK37">
        <f t="shared" si="13"/>
        <v>6.5190000000000001</v>
      </c>
      <c r="AL37">
        <f t="shared" si="14"/>
        <v>7.6687349999999999</v>
      </c>
      <c r="AM37">
        <f t="shared" si="7"/>
        <v>7.9909999999999997</v>
      </c>
      <c r="AN37">
        <v>-1.5982000000000001</v>
      </c>
    </row>
    <row r="38" spans="4:40" ht="15.75" x14ac:dyDescent="0.3">
      <c r="D38">
        <v>1992</v>
      </c>
      <c r="E38">
        <v>0.74960000000000004</v>
      </c>
      <c r="F38">
        <v>1.3372999999999999</v>
      </c>
      <c r="G38">
        <v>-1.3771</v>
      </c>
      <c r="H38">
        <v>671.46573475674415</v>
      </c>
      <c r="I38">
        <v>1.2282999999999999</v>
      </c>
      <c r="J38">
        <v>2.6484000000000001</v>
      </c>
      <c r="K38" s="60">
        <v>0.97550000000000003</v>
      </c>
      <c r="L38">
        <v>-0.32105000000000006</v>
      </c>
      <c r="M38">
        <v>-4.3390000000000005E-2</v>
      </c>
      <c r="N38">
        <v>-0.1008</v>
      </c>
      <c r="O38">
        <v>-0.17244000000000001</v>
      </c>
      <c r="P38">
        <v>-0.24984000000000001</v>
      </c>
      <c r="Q38">
        <v>-0.76450550000000006</v>
      </c>
      <c r="U38" s="14"/>
      <c r="V38" s="6"/>
      <c r="W38" s="6"/>
      <c r="X38" s="6"/>
      <c r="Y38" s="15"/>
      <c r="Z38" s="6"/>
      <c r="AA38" s="6"/>
      <c r="AB38" s="6"/>
      <c r="AC38" s="6"/>
      <c r="AD38" s="15"/>
      <c r="AE38" s="6"/>
      <c r="AF38">
        <f t="shared" si="8"/>
        <v>3.9020000000000001</v>
      </c>
      <c r="AG38">
        <f t="shared" si="9"/>
        <v>6.4210000000000012</v>
      </c>
      <c r="AH38">
        <f t="shared" si="10"/>
        <v>4.3390000000000004</v>
      </c>
      <c r="AI38">
        <f t="shared" si="11"/>
        <v>5.04</v>
      </c>
      <c r="AJ38">
        <f t="shared" si="12"/>
        <v>5.7480000000000002</v>
      </c>
      <c r="AK38">
        <f t="shared" si="13"/>
        <v>6.2460000000000004</v>
      </c>
      <c r="AL38">
        <f t="shared" si="14"/>
        <v>7.645055000000001</v>
      </c>
      <c r="AM38">
        <f t="shared" si="7"/>
        <v>7.6449999999999987</v>
      </c>
      <c r="AN38">
        <v>-1.5289999999999999</v>
      </c>
    </row>
    <row r="39" spans="4:40" ht="15.75" x14ac:dyDescent="0.3">
      <c r="D39">
        <v>1992.25</v>
      </c>
      <c r="E39">
        <v>0.76229999999999998</v>
      </c>
      <c r="F39">
        <v>0.49309999999999998</v>
      </c>
      <c r="G39">
        <v>3.8342000000000001</v>
      </c>
      <c r="H39">
        <v>671.56014057666141</v>
      </c>
      <c r="I39">
        <v>0.26250000000000001</v>
      </c>
      <c r="J39">
        <v>2.0748000000000002</v>
      </c>
      <c r="K39" s="60">
        <v>0.93974999999999997</v>
      </c>
      <c r="L39">
        <v>-0.34584999999999999</v>
      </c>
      <c r="M39">
        <v>-4.376E-2</v>
      </c>
      <c r="N39">
        <v>-0.10796</v>
      </c>
      <c r="O39">
        <v>-0.18213000000000001</v>
      </c>
      <c r="P39">
        <v>-0.26428000000000001</v>
      </c>
      <c r="Q39">
        <v>-0.76806700000000006</v>
      </c>
      <c r="U39" s="14"/>
      <c r="V39" s="6"/>
      <c r="W39" s="6"/>
      <c r="X39" s="6"/>
      <c r="Y39" s="15"/>
      <c r="Z39" s="6"/>
      <c r="AA39" s="6"/>
      <c r="AB39" s="6"/>
      <c r="AC39" s="6"/>
      <c r="AD39" s="15"/>
      <c r="AE39" s="6"/>
      <c r="AF39">
        <f t="shared" si="8"/>
        <v>3.7589999999999999</v>
      </c>
      <c r="AG39">
        <f t="shared" si="9"/>
        <v>6.9169999999999998</v>
      </c>
      <c r="AH39">
        <f t="shared" si="10"/>
        <v>4.3760000000000003</v>
      </c>
      <c r="AI39">
        <f t="shared" si="11"/>
        <v>5.3979999999999997</v>
      </c>
      <c r="AJ39">
        <f t="shared" si="12"/>
        <v>6.0710000000000006</v>
      </c>
      <c r="AK39">
        <f t="shared" si="13"/>
        <v>6.6070000000000002</v>
      </c>
      <c r="AL39">
        <f t="shared" si="14"/>
        <v>7.680670000000001</v>
      </c>
      <c r="AM39">
        <f t="shared" si="7"/>
        <v>8.0135000000000005</v>
      </c>
      <c r="AN39">
        <v>-1.6027</v>
      </c>
    </row>
    <row r="40" spans="4:40" ht="15.75" x14ac:dyDescent="0.3">
      <c r="D40">
        <v>1992.5</v>
      </c>
      <c r="E40">
        <v>0.72470000000000001</v>
      </c>
      <c r="F40">
        <v>0.91720000000000002</v>
      </c>
      <c r="G40">
        <v>0.92400000000000004</v>
      </c>
      <c r="H40">
        <v>671.44461493903202</v>
      </c>
      <c r="I40">
        <v>1.0546</v>
      </c>
      <c r="J40">
        <v>1.736</v>
      </c>
      <c r="K40" s="60">
        <v>0.80674999999999997</v>
      </c>
      <c r="L40">
        <v>-0.29215000000000002</v>
      </c>
      <c r="M40">
        <v>-3.5799999999999998E-2</v>
      </c>
      <c r="N40">
        <v>-8.7340000000000001E-2</v>
      </c>
      <c r="O40">
        <v>-0.15006</v>
      </c>
      <c r="P40">
        <v>-0.22244</v>
      </c>
      <c r="Q40">
        <v>-0.71540990000000004</v>
      </c>
      <c r="U40" s="14"/>
      <c r="V40" s="6"/>
      <c r="W40" s="6"/>
      <c r="X40" s="6"/>
      <c r="Y40" s="15"/>
      <c r="Z40" s="6"/>
      <c r="AA40" s="6"/>
      <c r="AB40" s="6"/>
      <c r="AC40" s="6"/>
      <c r="AD40" s="15"/>
      <c r="AE40" s="6"/>
      <c r="AF40">
        <f t="shared" si="8"/>
        <v>3.2269999999999999</v>
      </c>
      <c r="AG40">
        <f t="shared" si="9"/>
        <v>5.8430000000000009</v>
      </c>
      <c r="AH40">
        <f t="shared" si="10"/>
        <v>3.58</v>
      </c>
      <c r="AI40">
        <f t="shared" si="11"/>
        <v>4.367</v>
      </c>
      <c r="AJ40">
        <f t="shared" si="12"/>
        <v>5.0019999999999998</v>
      </c>
      <c r="AK40">
        <f t="shared" si="13"/>
        <v>5.5609999999999999</v>
      </c>
      <c r="AL40">
        <f t="shared" si="14"/>
        <v>7.1540990000000004</v>
      </c>
      <c r="AM40">
        <f t="shared" si="7"/>
        <v>8.0425000000000004</v>
      </c>
      <c r="AN40">
        <v>-1.6085</v>
      </c>
    </row>
    <row r="41" spans="4:40" ht="15.75" x14ac:dyDescent="0.3">
      <c r="D41">
        <v>1992.75</v>
      </c>
      <c r="E41">
        <v>0.78280000000000005</v>
      </c>
      <c r="F41">
        <v>0.89900000000000002</v>
      </c>
      <c r="G41">
        <v>2.1053999999999999</v>
      </c>
      <c r="H41">
        <v>671.8174121179643</v>
      </c>
      <c r="I41">
        <v>-0.1371</v>
      </c>
      <c r="J41">
        <v>2.0964</v>
      </c>
      <c r="K41" s="60">
        <v>0.75049999999999994</v>
      </c>
      <c r="L41">
        <v>-0.30085000000000001</v>
      </c>
      <c r="M41">
        <v>-3.6060000000000002E-2</v>
      </c>
      <c r="N41">
        <v>-8.9160000000000003E-2</v>
      </c>
      <c r="O41">
        <v>-0.15207000000000001</v>
      </c>
      <c r="P41">
        <v>-0.22628000000000001</v>
      </c>
      <c r="Q41">
        <v>-0.71790359999999998</v>
      </c>
      <c r="U41" s="14"/>
      <c r="V41" s="6"/>
      <c r="W41" s="6"/>
      <c r="X41" s="6"/>
      <c r="Y41" s="15"/>
      <c r="Z41" s="6"/>
      <c r="AA41" s="6"/>
      <c r="AB41" s="6"/>
      <c r="AC41" s="6"/>
      <c r="AD41" s="15"/>
      <c r="AE41" s="6"/>
      <c r="AF41">
        <f t="shared" si="8"/>
        <v>3.0019999999999998</v>
      </c>
      <c r="AG41">
        <f t="shared" si="9"/>
        <v>6.0170000000000003</v>
      </c>
      <c r="AH41">
        <f t="shared" si="10"/>
        <v>3.6060000000000003</v>
      </c>
      <c r="AI41">
        <f t="shared" si="11"/>
        <v>4.4580000000000002</v>
      </c>
      <c r="AJ41">
        <f t="shared" si="12"/>
        <v>5.069</v>
      </c>
      <c r="AK41">
        <f t="shared" si="13"/>
        <v>5.657</v>
      </c>
      <c r="AL41">
        <f t="shared" si="14"/>
        <v>7.1790359999999991</v>
      </c>
      <c r="AM41">
        <f t="shared" si="7"/>
        <v>7.8529999999999998</v>
      </c>
      <c r="AN41">
        <v>-1.5706</v>
      </c>
    </row>
    <row r="42" spans="4:40" ht="15.75" x14ac:dyDescent="0.3">
      <c r="D42">
        <v>1993</v>
      </c>
      <c r="E42">
        <v>-0.14149999999999999</v>
      </c>
      <c r="F42">
        <v>-0.17330000000000001</v>
      </c>
      <c r="G42">
        <v>1.0395000000000001</v>
      </c>
      <c r="H42">
        <v>672.37913726905219</v>
      </c>
      <c r="I42">
        <v>-0.61250000000000004</v>
      </c>
      <c r="J42">
        <v>3.1448</v>
      </c>
      <c r="K42" s="60">
        <v>0.73524999999999996</v>
      </c>
      <c r="L42">
        <v>-0.28334999999999999</v>
      </c>
      <c r="M42">
        <v>-3.4460000000000005E-2</v>
      </c>
      <c r="N42">
        <v>-8.4199999999999997E-2</v>
      </c>
      <c r="O42">
        <v>-0.14337</v>
      </c>
      <c r="P42">
        <v>-0.20923999999999998</v>
      </c>
      <c r="Q42">
        <v>-0.66910530000000001</v>
      </c>
      <c r="U42" s="62"/>
      <c r="V42" s="61"/>
      <c r="W42" s="61"/>
      <c r="X42" s="61"/>
      <c r="Y42" s="24"/>
      <c r="Z42" s="61"/>
      <c r="AA42" s="61"/>
      <c r="AB42" s="61"/>
      <c r="AC42" s="61"/>
      <c r="AD42" s="24"/>
      <c r="AE42" s="6"/>
      <c r="AF42">
        <f t="shared" si="8"/>
        <v>2.9409999999999998</v>
      </c>
      <c r="AG42">
        <f t="shared" si="9"/>
        <v>5.6669999999999998</v>
      </c>
      <c r="AH42">
        <f t="shared" si="10"/>
        <v>3.4460000000000006</v>
      </c>
      <c r="AI42">
        <f t="shared" si="11"/>
        <v>4.21</v>
      </c>
      <c r="AJ42">
        <f t="shared" si="12"/>
        <v>4.7789999999999999</v>
      </c>
      <c r="AK42">
        <f t="shared" si="13"/>
        <v>5.2309999999999999</v>
      </c>
      <c r="AL42">
        <f t="shared" si="14"/>
        <v>6.6910529999999993</v>
      </c>
      <c r="AM42">
        <f t="shared" si="7"/>
        <v>7.6230000000000002</v>
      </c>
      <c r="AN42">
        <v>-1.5246</v>
      </c>
    </row>
    <row r="43" spans="4:40" ht="15.75" x14ac:dyDescent="0.3">
      <c r="D43">
        <v>1993.25</v>
      </c>
      <c r="E43">
        <v>0.28339999999999999</v>
      </c>
      <c r="F43">
        <v>0.44540000000000002</v>
      </c>
      <c r="G43">
        <v>1.3621000000000001</v>
      </c>
      <c r="H43">
        <v>673.25498207740736</v>
      </c>
      <c r="I43">
        <v>-0.1767</v>
      </c>
      <c r="J43">
        <v>2.16</v>
      </c>
      <c r="K43" s="60">
        <v>0.73775000000000002</v>
      </c>
      <c r="L43">
        <v>-0.2576</v>
      </c>
      <c r="M43">
        <v>-3.2969999999999999E-2</v>
      </c>
      <c r="N43">
        <v>-7.5719999999999996E-2</v>
      </c>
      <c r="O43">
        <v>-0.13031999999999999</v>
      </c>
      <c r="P43">
        <v>-0.19347999999999999</v>
      </c>
      <c r="Q43">
        <v>-0.63655980000000001</v>
      </c>
      <c r="U43" s="117" t="s">
        <v>177</v>
      </c>
      <c r="V43" s="117"/>
      <c r="W43" s="117"/>
      <c r="X43" s="117"/>
      <c r="Y43" s="117"/>
      <c r="Z43" s="117"/>
      <c r="AA43" s="117"/>
      <c r="AB43" s="117"/>
      <c r="AC43" s="117"/>
      <c r="AD43" s="117"/>
      <c r="AF43">
        <f t="shared" si="8"/>
        <v>2.9510000000000001</v>
      </c>
      <c r="AG43">
        <f t="shared" si="9"/>
        <v>5.1519999999999992</v>
      </c>
      <c r="AH43">
        <f t="shared" si="10"/>
        <v>3.2969999999999997</v>
      </c>
      <c r="AI43">
        <f t="shared" si="11"/>
        <v>3.7859999999999996</v>
      </c>
      <c r="AJ43">
        <f t="shared" si="12"/>
        <v>4.3440000000000003</v>
      </c>
      <c r="AK43">
        <f t="shared" si="13"/>
        <v>4.8369999999999997</v>
      </c>
      <c r="AL43">
        <f t="shared" si="14"/>
        <v>6.3655980000000003</v>
      </c>
      <c r="AM43">
        <f t="shared" si="7"/>
        <v>7.3715000000000002</v>
      </c>
      <c r="AN43">
        <v>-1.4742999999999999</v>
      </c>
    </row>
    <row r="44" spans="4:40" ht="10.5" customHeight="1" x14ac:dyDescent="0.3">
      <c r="D44">
        <v>1993.5</v>
      </c>
      <c r="E44">
        <v>0.23150000000000001</v>
      </c>
      <c r="F44">
        <v>0.68379999999999996</v>
      </c>
      <c r="G44">
        <v>-3.1E-2</v>
      </c>
      <c r="H44">
        <v>673.42368678174455</v>
      </c>
      <c r="I44">
        <v>-2.7199999999999998E-2</v>
      </c>
      <c r="J44">
        <v>1.7871999999999999</v>
      </c>
      <c r="K44" s="60">
        <v>0.76849999999999996</v>
      </c>
      <c r="L44">
        <v>-0.26</v>
      </c>
      <c r="M44">
        <v>-3.4950000000000002E-2</v>
      </c>
      <c r="N44">
        <v>-8.199999999999999E-2</v>
      </c>
      <c r="O44">
        <v>-0.13586999999999999</v>
      </c>
      <c r="P44">
        <v>-0.19324000000000002</v>
      </c>
      <c r="Q44">
        <v>-0.58979239999999999</v>
      </c>
      <c r="U44" s="118"/>
      <c r="V44" s="118"/>
      <c r="W44" s="118"/>
      <c r="X44" s="118"/>
      <c r="Y44" s="118"/>
      <c r="Z44" s="118"/>
      <c r="AA44" s="118"/>
      <c r="AB44" s="118"/>
      <c r="AC44" s="118"/>
      <c r="AD44" s="118"/>
      <c r="AF44">
        <f t="shared" si="8"/>
        <v>3.0739999999999998</v>
      </c>
      <c r="AG44">
        <f t="shared" si="9"/>
        <v>5.2</v>
      </c>
      <c r="AH44">
        <f t="shared" si="10"/>
        <v>3.4950000000000001</v>
      </c>
      <c r="AI44">
        <f t="shared" si="11"/>
        <v>4.0999999999999996</v>
      </c>
      <c r="AJ44">
        <f t="shared" si="12"/>
        <v>4.5289999999999999</v>
      </c>
      <c r="AK44">
        <f t="shared" si="13"/>
        <v>4.8310000000000004</v>
      </c>
      <c r="AL44">
        <f t="shared" si="14"/>
        <v>5.8979239999999997</v>
      </c>
      <c r="AM44">
        <f t="shared" si="7"/>
        <v>6.9699999999999989</v>
      </c>
      <c r="AN44">
        <v>-1.3939999999999999</v>
      </c>
    </row>
    <row r="45" spans="4:40" ht="15.75" x14ac:dyDescent="0.3">
      <c r="D45">
        <v>1993.75</v>
      </c>
      <c r="E45">
        <v>1.0955999999999999</v>
      </c>
      <c r="F45">
        <v>0.40899999999999997</v>
      </c>
      <c r="G45">
        <v>3.88</v>
      </c>
      <c r="H45">
        <v>673.94552852113293</v>
      </c>
      <c r="I45">
        <v>-0.121</v>
      </c>
      <c r="J45">
        <v>1.9412</v>
      </c>
      <c r="K45" s="60">
        <v>0.76849999999999996</v>
      </c>
      <c r="L45">
        <v>-0.24060000000000004</v>
      </c>
      <c r="M45">
        <v>-3.4569999999999997E-2</v>
      </c>
      <c r="N45">
        <v>-7.8739999999999991E-2</v>
      </c>
      <c r="O45">
        <v>-0.12890999999999997</v>
      </c>
      <c r="P45">
        <v>-0.18379999999999999</v>
      </c>
      <c r="Q45">
        <v>-0.58715919999999999</v>
      </c>
      <c r="U45" s="118"/>
      <c r="V45" s="118"/>
      <c r="W45" s="118"/>
      <c r="X45" s="118"/>
      <c r="Y45" s="118"/>
      <c r="Z45" s="118"/>
      <c r="AA45" s="118"/>
      <c r="AB45" s="118"/>
      <c r="AC45" s="118"/>
      <c r="AD45" s="118"/>
      <c r="AF45">
        <f t="shared" si="8"/>
        <v>3.0739999999999998</v>
      </c>
      <c r="AG45">
        <f t="shared" si="9"/>
        <v>4.8120000000000003</v>
      </c>
      <c r="AH45">
        <f t="shared" si="10"/>
        <v>3.4569999999999999</v>
      </c>
      <c r="AI45">
        <f t="shared" si="11"/>
        <v>3.9369999999999994</v>
      </c>
      <c r="AJ45">
        <f t="shared" si="12"/>
        <v>4.2969999999999988</v>
      </c>
      <c r="AK45">
        <f t="shared" si="13"/>
        <v>4.5949999999999998</v>
      </c>
      <c r="AL45">
        <f t="shared" si="14"/>
        <v>5.8715919999999997</v>
      </c>
      <c r="AM45">
        <f t="shared" si="7"/>
        <v>6.4394999999999998</v>
      </c>
      <c r="AN45">
        <v>-1.2879</v>
      </c>
    </row>
    <row r="46" spans="4:40" ht="15.75" x14ac:dyDescent="0.3">
      <c r="D46">
        <v>1994</v>
      </c>
      <c r="E46">
        <v>0.74329999999999996</v>
      </c>
      <c r="F46">
        <v>0.45900000000000002</v>
      </c>
      <c r="G46">
        <v>3.0474999999999999</v>
      </c>
      <c r="H46">
        <v>674.05037854424017</v>
      </c>
      <c r="I46">
        <v>0.4924</v>
      </c>
      <c r="J46">
        <v>2.544</v>
      </c>
      <c r="K46" s="60">
        <v>0.75049999999999994</v>
      </c>
      <c r="L46">
        <v>-0.25074999999999997</v>
      </c>
      <c r="M46">
        <v>-3.517E-2</v>
      </c>
      <c r="N46">
        <v>-8.1540000000000001E-2</v>
      </c>
      <c r="O46">
        <v>-0.13305</v>
      </c>
      <c r="P46">
        <v>-0.18972</v>
      </c>
      <c r="Q46">
        <v>-0.63173899999999994</v>
      </c>
      <c r="AF46">
        <f t="shared" si="8"/>
        <v>3.0019999999999998</v>
      </c>
      <c r="AG46">
        <f t="shared" si="9"/>
        <v>5.0149999999999988</v>
      </c>
      <c r="AH46">
        <f t="shared" si="10"/>
        <v>3.5169999999999999</v>
      </c>
      <c r="AI46">
        <f t="shared" si="11"/>
        <v>4.077</v>
      </c>
      <c r="AJ46">
        <f t="shared" si="12"/>
        <v>4.4349999999999996</v>
      </c>
      <c r="AK46">
        <f t="shared" si="13"/>
        <v>4.7430000000000003</v>
      </c>
      <c r="AL46">
        <f t="shared" si="14"/>
        <v>6.3173899999999996</v>
      </c>
      <c r="AM46">
        <f t="shared" si="7"/>
        <v>6.7629999999999999</v>
      </c>
      <c r="AN46">
        <v>-1.3526</v>
      </c>
    </row>
    <row r="47" spans="4:40" ht="15.75" x14ac:dyDescent="0.3">
      <c r="D47">
        <v>1994.25</v>
      </c>
      <c r="E47">
        <v>1.0669</v>
      </c>
      <c r="F47">
        <v>0.54479999999999995</v>
      </c>
      <c r="G47">
        <v>3.8166000000000002</v>
      </c>
      <c r="H47">
        <v>675.43830944351839</v>
      </c>
      <c r="I47">
        <v>-0.63970000000000005</v>
      </c>
      <c r="J47">
        <v>1.7016</v>
      </c>
      <c r="K47" s="60">
        <v>0.98324999999999996</v>
      </c>
      <c r="L47">
        <v>-0.32935000000000003</v>
      </c>
      <c r="M47">
        <v>-4.9970000000000001E-2</v>
      </c>
      <c r="N47">
        <v>-0.11342000000000001</v>
      </c>
      <c r="O47">
        <v>-0.18330000000000002</v>
      </c>
      <c r="P47">
        <v>-0.25679999999999997</v>
      </c>
      <c r="Q47">
        <v>-0.72231449999999997</v>
      </c>
      <c r="AF47">
        <f t="shared" si="8"/>
        <v>3.9329999999999998</v>
      </c>
      <c r="AG47">
        <f t="shared" si="9"/>
        <v>6.5870000000000006</v>
      </c>
      <c r="AH47">
        <f t="shared" si="10"/>
        <v>4.9969999999999999</v>
      </c>
      <c r="AI47">
        <f t="shared" si="11"/>
        <v>5.6710000000000003</v>
      </c>
      <c r="AJ47">
        <f t="shared" si="12"/>
        <v>6.11</v>
      </c>
      <c r="AK47">
        <f t="shared" si="13"/>
        <v>6.419999999999999</v>
      </c>
      <c r="AL47">
        <f t="shared" si="14"/>
        <v>7.2231449999999997</v>
      </c>
      <c r="AM47">
        <f t="shared" si="7"/>
        <v>7.3879999999999999</v>
      </c>
      <c r="AN47">
        <v>-1.4776</v>
      </c>
    </row>
    <row r="48" spans="4:40" ht="15.75" x14ac:dyDescent="0.3">
      <c r="D48">
        <v>1994.5</v>
      </c>
      <c r="E48">
        <v>0.32379999999999998</v>
      </c>
      <c r="F48">
        <v>0.69799999999999995</v>
      </c>
      <c r="G48">
        <v>-1.0729</v>
      </c>
      <c r="H48">
        <v>676.31344141765078</v>
      </c>
      <c r="I48">
        <v>-0.66180000000000005</v>
      </c>
      <c r="J48">
        <v>2.4156</v>
      </c>
      <c r="K48" s="60">
        <v>1.0854999999999999</v>
      </c>
      <c r="L48">
        <v>-0.33344999999999997</v>
      </c>
      <c r="M48">
        <v>-5.3040000000000004E-2</v>
      </c>
      <c r="N48">
        <v>-0.11806</v>
      </c>
      <c r="O48">
        <v>-0.18648000000000001</v>
      </c>
      <c r="P48">
        <v>-0.2596</v>
      </c>
      <c r="Q48">
        <v>-0.74299110000000002</v>
      </c>
      <c r="AF48">
        <f t="shared" si="8"/>
        <v>4.3419999999999996</v>
      </c>
      <c r="AG48">
        <f t="shared" si="9"/>
        <v>6.6689999999999996</v>
      </c>
      <c r="AH48">
        <f t="shared" si="10"/>
        <v>5.3040000000000003</v>
      </c>
      <c r="AI48">
        <f t="shared" si="11"/>
        <v>5.9029999999999996</v>
      </c>
      <c r="AJ48">
        <f t="shared" si="12"/>
        <v>6.2160000000000002</v>
      </c>
      <c r="AK48">
        <f t="shared" si="13"/>
        <v>6.49</v>
      </c>
      <c r="AL48">
        <f t="shared" si="14"/>
        <v>7.4299109999999997</v>
      </c>
      <c r="AM48">
        <f t="shared" si="7"/>
        <v>7.8325000000000005</v>
      </c>
      <c r="AN48">
        <v>-1.5665</v>
      </c>
    </row>
    <row r="49" spans="4:40" ht="15.75" x14ac:dyDescent="0.3">
      <c r="D49">
        <v>1994.75</v>
      </c>
      <c r="E49">
        <v>0.87560000000000004</v>
      </c>
      <c r="F49">
        <v>0.3634</v>
      </c>
      <c r="G49">
        <v>3.6004999999999998</v>
      </c>
      <c r="H49">
        <v>676.60325932044691</v>
      </c>
      <c r="I49">
        <v>8.6699999999999999E-2</v>
      </c>
      <c r="J49">
        <v>1.9088000000000001</v>
      </c>
      <c r="K49" s="60">
        <v>1.2802500000000001</v>
      </c>
      <c r="L49">
        <v>-0.37019999999999997</v>
      </c>
      <c r="M49">
        <v>-6.0430000000000005E-2</v>
      </c>
      <c r="N49">
        <v>-0.1346</v>
      </c>
      <c r="O49">
        <v>-0.21051000000000003</v>
      </c>
      <c r="P49">
        <v>-0.28967999999999999</v>
      </c>
      <c r="Q49">
        <v>-0.78335020000000011</v>
      </c>
      <c r="AF49">
        <f t="shared" si="8"/>
        <v>5.1210000000000004</v>
      </c>
      <c r="AG49">
        <f t="shared" si="9"/>
        <v>7.403999999999999</v>
      </c>
      <c r="AH49">
        <f t="shared" si="10"/>
        <v>6.0430000000000001</v>
      </c>
      <c r="AI49">
        <f t="shared" si="11"/>
        <v>6.7299999999999995</v>
      </c>
      <c r="AJ49">
        <f t="shared" si="12"/>
        <v>7.0170000000000003</v>
      </c>
      <c r="AK49">
        <f t="shared" si="13"/>
        <v>7.242</v>
      </c>
      <c r="AL49">
        <f t="shared" si="14"/>
        <v>7.8335020000000011</v>
      </c>
      <c r="AM49">
        <f t="shared" si="7"/>
        <v>8.1095000000000006</v>
      </c>
      <c r="AN49">
        <v>-1.6218999999999999</v>
      </c>
    </row>
    <row r="50" spans="4:40" ht="15.75" x14ac:dyDescent="0.3">
      <c r="D50">
        <v>1995</v>
      </c>
      <c r="E50">
        <v>0.1149</v>
      </c>
      <c r="F50">
        <v>0.16619999999999999</v>
      </c>
      <c r="G50">
        <v>-0.49299999999999999</v>
      </c>
      <c r="H50">
        <v>676.97185781670191</v>
      </c>
      <c r="I50">
        <v>0.1196</v>
      </c>
      <c r="J50">
        <v>2.6124000000000001</v>
      </c>
      <c r="K50" s="60">
        <v>1.4864999999999999</v>
      </c>
      <c r="L50">
        <v>-0.37070000000000003</v>
      </c>
      <c r="M50">
        <v>-6.7430000000000004E-2</v>
      </c>
      <c r="N50">
        <v>-0.14244000000000001</v>
      </c>
      <c r="O50">
        <v>-0.21929999999999999</v>
      </c>
      <c r="P50">
        <v>-0.29547999999999996</v>
      </c>
      <c r="Q50">
        <v>-0.74884249999999997</v>
      </c>
      <c r="AF50">
        <f t="shared" si="8"/>
        <v>5.9459999999999997</v>
      </c>
      <c r="AG50">
        <f t="shared" si="9"/>
        <v>7.4139999999999997</v>
      </c>
      <c r="AH50">
        <f t="shared" si="10"/>
        <v>6.7430000000000003</v>
      </c>
      <c r="AI50">
        <f t="shared" si="11"/>
        <v>7.1220000000000008</v>
      </c>
      <c r="AJ50">
        <f t="shared" si="12"/>
        <v>7.31</v>
      </c>
      <c r="AK50">
        <f t="shared" si="13"/>
        <v>7.3869999999999987</v>
      </c>
      <c r="AL50">
        <f t="shared" si="14"/>
        <v>7.4884249999999994</v>
      </c>
      <c r="AM50">
        <f t="shared" si="7"/>
        <v>7.8620000000000001</v>
      </c>
      <c r="AN50">
        <v>-1.5724</v>
      </c>
    </row>
    <row r="51" spans="4:40" ht="15.75" x14ac:dyDescent="0.3">
      <c r="D51">
        <v>1995.25</v>
      </c>
      <c r="E51">
        <v>-3.85E-2</v>
      </c>
      <c r="F51">
        <v>0.85099999999999998</v>
      </c>
      <c r="G51">
        <v>-1.8297000000000001</v>
      </c>
      <c r="H51">
        <v>676.72083813759014</v>
      </c>
      <c r="I51">
        <v>0.20130000000000001</v>
      </c>
      <c r="J51">
        <v>1.4696</v>
      </c>
      <c r="K51" s="60">
        <v>1.45</v>
      </c>
      <c r="L51">
        <v>-0.33814999999999995</v>
      </c>
      <c r="M51">
        <v>-6.2E-2</v>
      </c>
      <c r="N51">
        <v>-0.12917999999999999</v>
      </c>
      <c r="O51">
        <v>-0.19853999999999999</v>
      </c>
      <c r="P51">
        <v>-0.26919999999999999</v>
      </c>
      <c r="Q51">
        <v>-0.66691330000000004</v>
      </c>
      <c r="AF51">
        <f t="shared" si="8"/>
        <v>5.8</v>
      </c>
      <c r="AG51">
        <f t="shared" si="9"/>
        <v>6.7629999999999999</v>
      </c>
      <c r="AH51">
        <f t="shared" si="10"/>
        <v>6.2</v>
      </c>
      <c r="AI51">
        <f t="shared" si="11"/>
        <v>6.4589999999999996</v>
      </c>
      <c r="AJ51">
        <f t="shared" si="12"/>
        <v>6.6179999999999994</v>
      </c>
      <c r="AK51">
        <f t="shared" si="13"/>
        <v>6.7299999999999995</v>
      </c>
      <c r="AL51">
        <f t="shared" si="14"/>
        <v>6.6691330000000004</v>
      </c>
      <c r="AM51">
        <f t="shared" si="7"/>
        <v>7.5620000000000003</v>
      </c>
      <c r="AN51">
        <v>-1.5124</v>
      </c>
    </row>
    <row r="52" spans="4:40" ht="15.75" x14ac:dyDescent="0.3">
      <c r="D52">
        <v>1995.5</v>
      </c>
      <c r="E52">
        <v>0.59730000000000005</v>
      </c>
      <c r="F52">
        <v>0.43259999999999998</v>
      </c>
      <c r="G52">
        <v>-0.14799999999999999</v>
      </c>
      <c r="H52">
        <v>677.44078100908928</v>
      </c>
      <c r="I52">
        <v>0.191</v>
      </c>
      <c r="J52">
        <v>1.694</v>
      </c>
      <c r="K52" s="60">
        <v>1.38025</v>
      </c>
      <c r="L52">
        <v>-0.30354999999999999</v>
      </c>
      <c r="M52">
        <v>-5.5739999999999998E-2</v>
      </c>
      <c r="N52">
        <v>-0.11571999999999999</v>
      </c>
      <c r="O52">
        <v>-0.17895</v>
      </c>
      <c r="P52">
        <v>-0.24312</v>
      </c>
      <c r="Q52">
        <v>-0.6429282999999999</v>
      </c>
      <c r="AF52">
        <f t="shared" si="8"/>
        <v>5.5209999999999999</v>
      </c>
      <c r="AG52">
        <f t="shared" si="9"/>
        <v>6.0709999999999997</v>
      </c>
      <c r="AH52">
        <f t="shared" si="10"/>
        <v>5.5739999999999998</v>
      </c>
      <c r="AI52">
        <f t="shared" si="11"/>
        <v>5.7859999999999996</v>
      </c>
      <c r="AJ52">
        <f t="shared" si="12"/>
        <v>5.9649999999999999</v>
      </c>
      <c r="AK52">
        <f t="shared" si="13"/>
        <v>6.0780000000000003</v>
      </c>
      <c r="AL52">
        <f t="shared" si="14"/>
        <v>6.4292829999999999</v>
      </c>
      <c r="AM52">
        <f t="shared" si="7"/>
        <v>6.8289999999999988</v>
      </c>
      <c r="AN52">
        <v>-1.3657999999999999</v>
      </c>
    </row>
    <row r="53" spans="4:40" ht="15.75" x14ac:dyDescent="0.3">
      <c r="D53">
        <v>1995.75</v>
      </c>
      <c r="E53">
        <v>0.44569999999999999</v>
      </c>
      <c r="F53">
        <v>0.26190000000000002</v>
      </c>
      <c r="G53">
        <v>1.5286</v>
      </c>
      <c r="H53">
        <v>677.22962783723335</v>
      </c>
      <c r="I53">
        <v>0.4073</v>
      </c>
      <c r="J53">
        <v>1.9588000000000001</v>
      </c>
      <c r="K53" s="60">
        <v>1.3552500000000001</v>
      </c>
      <c r="L53">
        <v>-0.28605000000000003</v>
      </c>
      <c r="M53">
        <v>-5.5140000000000002E-2</v>
      </c>
      <c r="N53">
        <v>-0.11055999999999999</v>
      </c>
      <c r="O53">
        <v>-0.16935</v>
      </c>
      <c r="P53">
        <v>-0.22928000000000001</v>
      </c>
      <c r="Q53">
        <v>-0.59743919999999995</v>
      </c>
      <c r="AF53">
        <f t="shared" si="8"/>
        <v>5.4210000000000003</v>
      </c>
      <c r="AG53">
        <f t="shared" si="9"/>
        <v>5.721000000000001</v>
      </c>
      <c r="AH53">
        <f t="shared" si="10"/>
        <v>5.5140000000000002</v>
      </c>
      <c r="AI53">
        <f t="shared" si="11"/>
        <v>5.5279999999999996</v>
      </c>
      <c r="AJ53">
        <f t="shared" si="12"/>
        <v>5.6449999999999996</v>
      </c>
      <c r="AK53">
        <f t="shared" si="13"/>
        <v>5.7320000000000002</v>
      </c>
      <c r="AL53">
        <f t="shared" si="14"/>
        <v>5.9743919999999999</v>
      </c>
      <c r="AM53">
        <f t="shared" si="7"/>
        <v>6.7424999999999997</v>
      </c>
      <c r="AN53">
        <v>-1.3485</v>
      </c>
    </row>
    <row r="54" spans="4:40" ht="15.75" x14ac:dyDescent="0.3">
      <c r="D54">
        <v>1996</v>
      </c>
      <c r="E54">
        <v>0.51910000000000001</v>
      </c>
      <c r="F54">
        <v>0.7157</v>
      </c>
      <c r="G54">
        <v>0.3458</v>
      </c>
      <c r="H54">
        <v>676.76330980997307</v>
      </c>
      <c r="I54">
        <v>0.38950000000000001</v>
      </c>
      <c r="J54">
        <v>2.4424000000000001</v>
      </c>
      <c r="K54" s="60">
        <v>1.2497499999999999</v>
      </c>
      <c r="L54">
        <v>-0.25929999999999997</v>
      </c>
      <c r="M54">
        <v>-4.8890000000000003E-2</v>
      </c>
      <c r="N54">
        <v>-9.7339999999999996E-2</v>
      </c>
      <c r="O54">
        <v>-0.15044999999999997</v>
      </c>
      <c r="P54">
        <v>-0.20548</v>
      </c>
      <c r="Q54">
        <v>-0.60384179999999998</v>
      </c>
      <c r="AF54">
        <f t="shared" si="8"/>
        <v>4.9989999999999997</v>
      </c>
      <c r="AG54">
        <f t="shared" si="9"/>
        <v>5.1859999999999991</v>
      </c>
      <c r="AH54">
        <f t="shared" si="10"/>
        <v>4.8890000000000002</v>
      </c>
      <c r="AI54">
        <f t="shared" si="11"/>
        <v>4.867</v>
      </c>
      <c r="AJ54">
        <f t="shared" si="12"/>
        <v>5.0149999999999997</v>
      </c>
      <c r="AK54">
        <f t="shared" si="13"/>
        <v>5.1369999999999996</v>
      </c>
      <c r="AL54">
        <f t="shared" si="14"/>
        <v>6.0384180000000001</v>
      </c>
      <c r="AM54">
        <f t="shared" si="7"/>
        <v>6.1180000000000003</v>
      </c>
      <c r="AN54">
        <v>-1.2236</v>
      </c>
    </row>
    <row r="55" spans="4:40" ht="15.75" x14ac:dyDescent="0.3">
      <c r="D55">
        <v>1996.25</v>
      </c>
      <c r="E55">
        <v>1.3939999999999999</v>
      </c>
      <c r="F55">
        <v>1.0218</v>
      </c>
      <c r="G55">
        <v>3.4350000000000001</v>
      </c>
      <c r="H55">
        <v>677.28067387434169</v>
      </c>
      <c r="I55">
        <v>0.61409999999999998</v>
      </c>
      <c r="J55">
        <v>1.3395999999999999</v>
      </c>
      <c r="K55" s="60">
        <v>1.2755000000000001</v>
      </c>
      <c r="L55">
        <v>-0.31575000000000003</v>
      </c>
      <c r="M55">
        <v>-5.5330000000000004E-2</v>
      </c>
      <c r="N55">
        <v>-0.11871999999999999</v>
      </c>
      <c r="O55">
        <v>-0.18381</v>
      </c>
      <c r="P55">
        <v>-0.25115999999999999</v>
      </c>
      <c r="Q55">
        <v>-0.68007030000000013</v>
      </c>
      <c r="AF55">
        <f t="shared" si="8"/>
        <v>5.1020000000000003</v>
      </c>
      <c r="AG55">
        <f t="shared" si="9"/>
        <v>6.3150000000000004</v>
      </c>
      <c r="AH55">
        <f t="shared" si="10"/>
        <v>5.5330000000000004</v>
      </c>
      <c r="AI55">
        <f t="shared" si="11"/>
        <v>5.9359999999999999</v>
      </c>
      <c r="AJ55">
        <f t="shared" si="12"/>
        <v>6.1269999999999998</v>
      </c>
      <c r="AK55">
        <f t="shared" si="13"/>
        <v>6.2789999999999999</v>
      </c>
      <c r="AL55">
        <f t="shared" si="14"/>
        <v>6.8007030000000013</v>
      </c>
      <c r="AM55">
        <f t="shared" si="7"/>
        <v>6.9635000000000007</v>
      </c>
      <c r="AN55">
        <v>-1.3927</v>
      </c>
    </row>
    <row r="56" spans="4:40" ht="15.75" x14ac:dyDescent="0.3">
      <c r="D56">
        <v>1996.5</v>
      </c>
      <c r="E56">
        <v>0.38229999999999997</v>
      </c>
      <c r="F56">
        <v>0.34810000000000002</v>
      </c>
      <c r="G56">
        <v>2.1320999999999999</v>
      </c>
      <c r="H56">
        <v>677.7288668257969</v>
      </c>
      <c r="I56">
        <v>0.26350000000000001</v>
      </c>
      <c r="J56">
        <v>1.9139999999999999</v>
      </c>
      <c r="K56" s="60">
        <v>1.31925</v>
      </c>
      <c r="L56">
        <v>-0.32445000000000002</v>
      </c>
      <c r="M56">
        <v>-5.8680000000000003E-2</v>
      </c>
      <c r="N56">
        <v>-0.12226000000000001</v>
      </c>
      <c r="O56">
        <v>-0.18957000000000002</v>
      </c>
      <c r="P56">
        <v>-0.25719999999999998</v>
      </c>
      <c r="Q56">
        <v>-0.67941050000000003</v>
      </c>
      <c r="AF56">
        <f t="shared" si="8"/>
        <v>5.2770000000000001</v>
      </c>
      <c r="AG56">
        <f t="shared" si="9"/>
        <v>6.4889999999999999</v>
      </c>
      <c r="AH56">
        <f t="shared" si="10"/>
        <v>5.8680000000000003</v>
      </c>
      <c r="AI56">
        <f t="shared" si="11"/>
        <v>6.1130000000000004</v>
      </c>
      <c r="AJ56">
        <f t="shared" si="12"/>
        <v>6.319</v>
      </c>
      <c r="AK56">
        <f t="shared" si="13"/>
        <v>6.43</v>
      </c>
      <c r="AL56">
        <f t="shared" si="14"/>
        <v>6.7941050000000001</v>
      </c>
      <c r="AM56">
        <f t="shared" si="7"/>
        <v>7.0945000000000009</v>
      </c>
      <c r="AN56">
        <v>-1.4189000000000001</v>
      </c>
    </row>
    <row r="57" spans="4:40" ht="15.75" x14ac:dyDescent="0.3">
      <c r="D57">
        <v>1996.75</v>
      </c>
      <c r="E57">
        <v>0.97540000000000004</v>
      </c>
      <c r="F57">
        <v>0.75949999999999995</v>
      </c>
      <c r="G57">
        <v>1.2E-2</v>
      </c>
      <c r="H57">
        <v>678.62635647050604</v>
      </c>
      <c r="I57">
        <v>8.0000000000000004E-4</v>
      </c>
      <c r="J57">
        <v>1.6592</v>
      </c>
      <c r="K57" s="60">
        <v>1.278</v>
      </c>
      <c r="L57">
        <v>-0.30015000000000003</v>
      </c>
      <c r="M57">
        <v>-5.4379999999999998E-2</v>
      </c>
      <c r="N57">
        <v>-0.11323999999999999</v>
      </c>
      <c r="O57">
        <v>-0.17486999999999997</v>
      </c>
      <c r="P57">
        <v>-0.23856000000000002</v>
      </c>
      <c r="Q57">
        <v>-0.63940390000000003</v>
      </c>
      <c r="AF57">
        <f t="shared" si="8"/>
        <v>5.1120000000000001</v>
      </c>
      <c r="AG57">
        <f t="shared" si="9"/>
        <v>6.003000000000001</v>
      </c>
      <c r="AH57">
        <f t="shared" si="10"/>
        <v>5.4379999999999997</v>
      </c>
      <c r="AI57">
        <f t="shared" si="11"/>
        <v>5.6619999999999999</v>
      </c>
      <c r="AJ57">
        <f t="shared" si="12"/>
        <v>5.8289999999999997</v>
      </c>
      <c r="AK57">
        <f t="shared" si="13"/>
        <v>5.9640000000000004</v>
      </c>
      <c r="AL57">
        <f t="shared" si="14"/>
        <v>6.3940390000000003</v>
      </c>
      <c r="AM57">
        <f t="shared" si="7"/>
        <v>7.0370000000000008</v>
      </c>
      <c r="AN57">
        <v>-1.4074</v>
      </c>
    </row>
    <row r="58" spans="4:40" ht="15.75" x14ac:dyDescent="0.3">
      <c r="D58">
        <v>1997</v>
      </c>
      <c r="E58">
        <v>0.40589999999999998</v>
      </c>
      <c r="F58">
        <v>0.39889999999999998</v>
      </c>
      <c r="G58">
        <v>1.4577</v>
      </c>
      <c r="H58">
        <v>679.41797219224213</v>
      </c>
      <c r="I58">
        <v>7.0300000000000001E-2</v>
      </c>
      <c r="J58">
        <v>2.1456</v>
      </c>
      <c r="K58" s="60">
        <v>1.2805</v>
      </c>
      <c r="L58">
        <v>-0.30890000000000001</v>
      </c>
      <c r="M58">
        <v>-5.4870000000000002E-2</v>
      </c>
      <c r="N58">
        <v>-0.11662</v>
      </c>
      <c r="O58">
        <v>-0.18</v>
      </c>
      <c r="P58">
        <v>-0.24324000000000001</v>
      </c>
      <c r="Q58">
        <v>-0.65969290000000003</v>
      </c>
      <c r="AF58">
        <f t="shared" si="8"/>
        <v>5.1219999999999999</v>
      </c>
      <c r="AG58">
        <f t="shared" si="9"/>
        <v>6.1779999999999999</v>
      </c>
      <c r="AH58">
        <f t="shared" si="10"/>
        <v>5.4870000000000001</v>
      </c>
      <c r="AI58">
        <f t="shared" si="11"/>
        <v>5.8310000000000004</v>
      </c>
      <c r="AJ58">
        <f t="shared" si="12"/>
        <v>6</v>
      </c>
      <c r="AK58">
        <f t="shared" si="13"/>
        <v>6.0810000000000004</v>
      </c>
      <c r="AL58">
        <f t="shared" si="14"/>
        <v>6.5969290000000003</v>
      </c>
      <c r="AM58">
        <f t="shared" si="7"/>
        <v>6.8084999999999996</v>
      </c>
      <c r="AN58">
        <v>-1.3616999999999999</v>
      </c>
    </row>
    <row r="59" spans="4:40" ht="15.75" x14ac:dyDescent="0.3">
      <c r="D59">
        <v>1997.25</v>
      </c>
      <c r="E59">
        <v>1.1079000000000001</v>
      </c>
      <c r="F59">
        <v>0.37369999999999998</v>
      </c>
      <c r="G59">
        <v>2.4417</v>
      </c>
      <c r="H59">
        <v>679.64351938860204</v>
      </c>
      <c r="I59">
        <v>0.43519999999999998</v>
      </c>
      <c r="J59">
        <v>1.3792</v>
      </c>
      <c r="K59" s="60">
        <v>1.3165</v>
      </c>
      <c r="L59">
        <v>-0.32435000000000003</v>
      </c>
      <c r="M59">
        <v>-5.8049999999999997E-2</v>
      </c>
      <c r="N59">
        <v>-0.12378</v>
      </c>
      <c r="O59">
        <v>-0.19041</v>
      </c>
      <c r="P59">
        <v>-0.25772</v>
      </c>
      <c r="Q59">
        <v>-0.6738729</v>
      </c>
      <c r="AF59">
        <f t="shared" si="8"/>
        <v>5.266</v>
      </c>
      <c r="AG59">
        <f t="shared" si="9"/>
        <v>6.4870000000000001</v>
      </c>
      <c r="AH59">
        <f t="shared" si="10"/>
        <v>5.8049999999999997</v>
      </c>
      <c r="AI59">
        <f t="shared" si="11"/>
        <v>6.1890000000000001</v>
      </c>
      <c r="AJ59">
        <f t="shared" si="12"/>
        <v>6.3470000000000004</v>
      </c>
      <c r="AK59">
        <f t="shared" si="13"/>
        <v>6.4430000000000005</v>
      </c>
      <c r="AL59">
        <f t="shared" si="14"/>
        <v>6.7387289999999993</v>
      </c>
      <c r="AM59">
        <f t="shared" si="7"/>
        <v>7.2404999999999999</v>
      </c>
      <c r="AN59">
        <v>-1.4480999999999999</v>
      </c>
    </row>
    <row r="60" spans="4:40" ht="15.75" x14ac:dyDescent="0.3">
      <c r="D60">
        <v>1997.5</v>
      </c>
      <c r="E60">
        <v>1.0566</v>
      </c>
      <c r="F60">
        <v>1.1025</v>
      </c>
      <c r="G60">
        <v>2.3719999999999999</v>
      </c>
      <c r="H60">
        <v>679.8823515355466</v>
      </c>
      <c r="I60">
        <v>0.71909999999999996</v>
      </c>
      <c r="J60">
        <v>1.048</v>
      </c>
      <c r="K60" s="60">
        <v>1.29975</v>
      </c>
      <c r="L60">
        <v>-0.29139999999999999</v>
      </c>
      <c r="M60">
        <v>-5.5019999999999999E-2</v>
      </c>
      <c r="N60">
        <v>-0.11305999999999999</v>
      </c>
      <c r="O60">
        <v>-0.17166000000000001</v>
      </c>
      <c r="P60">
        <v>-0.23147999999999999</v>
      </c>
      <c r="Q60">
        <v>-0.63198120000000002</v>
      </c>
      <c r="AF60">
        <f t="shared" si="8"/>
        <v>5.1989999999999998</v>
      </c>
      <c r="AG60">
        <f t="shared" si="9"/>
        <v>5.8280000000000003</v>
      </c>
      <c r="AH60">
        <f t="shared" si="10"/>
        <v>5.5019999999999998</v>
      </c>
      <c r="AI60">
        <f t="shared" si="11"/>
        <v>5.6529999999999996</v>
      </c>
      <c r="AJ60">
        <f t="shared" si="12"/>
        <v>5.7220000000000004</v>
      </c>
      <c r="AK60">
        <f t="shared" si="13"/>
        <v>5.7869999999999999</v>
      </c>
      <c r="AL60">
        <f t="shared" si="14"/>
        <v>6.3198120000000007</v>
      </c>
      <c r="AM60">
        <f t="shared" si="7"/>
        <v>6.8654999999999999</v>
      </c>
      <c r="AN60">
        <v>-1.3731</v>
      </c>
    </row>
    <row r="61" spans="4:40" ht="15.75" x14ac:dyDescent="0.3">
      <c r="D61">
        <v>1997.75</v>
      </c>
      <c r="E61">
        <v>0.44429999999999997</v>
      </c>
      <c r="F61">
        <v>0.65759999999999996</v>
      </c>
      <c r="G61">
        <v>0.95379999999999998</v>
      </c>
      <c r="H61">
        <v>680.05634474844123</v>
      </c>
      <c r="I61">
        <v>1.3784000000000001</v>
      </c>
      <c r="J61">
        <v>1.35</v>
      </c>
      <c r="K61" s="60">
        <v>1.2907500000000001</v>
      </c>
      <c r="L61">
        <v>-0.28144999999999998</v>
      </c>
      <c r="M61">
        <v>-5.2990000000000002E-2</v>
      </c>
      <c r="N61">
        <v>-0.11112</v>
      </c>
      <c r="O61">
        <v>-0.16878000000000001</v>
      </c>
      <c r="P61">
        <v>-0.22655999999999998</v>
      </c>
      <c r="Q61">
        <v>-0.59751270000000001</v>
      </c>
      <c r="AF61">
        <f t="shared" si="8"/>
        <v>5.1630000000000003</v>
      </c>
      <c r="AG61">
        <f t="shared" si="9"/>
        <v>5.6289999999999996</v>
      </c>
      <c r="AH61">
        <f t="shared" si="10"/>
        <v>5.2990000000000004</v>
      </c>
      <c r="AI61">
        <f t="shared" si="11"/>
        <v>5.556</v>
      </c>
      <c r="AJ61">
        <f t="shared" si="12"/>
        <v>5.6260000000000003</v>
      </c>
      <c r="AK61">
        <f t="shared" si="13"/>
        <v>5.6639999999999997</v>
      </c>
      <c r="AL61">
        <f t="shared" si="14"/>
        <v>5.9751269999999996</v>
      </c>
      <c r="AM61">
        <f t="shared" si="7"/>
        <v>6.4015000000000004</v>
      </c>
      <c r="AN61">
        <v>-1.2803</v>
      </c>
    </row>
    <row r="62" spans="4:40" ht="15.75" x14ac:dyDescent="0.3">
      <c r="D62">
        <v>1998</v>
      </c>
      <c r="E62">
        <v>0.88680000000000003</v>
      </c>
      <c r="F62">
        <v>0.91720000000000002</v>
      </c>
      <c r="G62">
        <v>2.4782000000000002</v>
      </c>
      <c r="H62">
        <v>680.30044251282163</v>
      </c>
      <c r="I62">
        <v>1.6279999999999999</v>
      </c>
      <c r="J62">
        <v>0.96679999999999999</v>
      </c>
      <c r="K62" s="60">
        <v>1.2875000000000001</v>
      </c>
      <c r="L62">
        <v>-0.26530000000000004</v>
      </c>
      <c r="M62">
        <v>-5.1630000000000002E-2</v>
      </c>
      <c r="N62">
        <v>-0.10516</v>
      </c>
      <c r="O62">
        <v>-0.15845999999999999</v>
      </c>
      <c r="P62">
        <v>-0.21435999999999999</v>
      </c>
      <c r="Q62">
        <v>-0.56941719999999996</v>
      </c>
      <c r="AF62">
        <f t="shared" si="8"/>
        <v>5.15</v>
      </c>
      <c r="AG62">
        <f t="shared" si="9"/>
        <v>5.3060000000000009</v>
      </c>
      <c r="AH62">
        <f t="shared" si="10"/>
        <v>5.1630000000000003</v>
      </c>
      <c r="AI62">
        <f t="shared" si="11"/>
        <v>5.258</v>
      </c>
      <c r="AJ62">
        <f t="shared" si="12"/>
        <v>5.2819999999999991</v>
      </c>
      <c r="AK62">
        <f t="shared" si="13"/>
        <v>5.359</v>
      </c>
      <c r="AL62">
        <f t="shared" si="14"/>
        <v>5.694172</v>
      </c>
      <c r="AM62">
        <f t="shared" si="7"/>
        <v>6.0355000000000008</v>
      </c>
      <c r="AN62">
        <v>-1.2071000000000001</v>
      </c>
    </row>
    <row r="63" spans="4:40" ht="15.75" x14ac:dyDescent="0.3">
      <c r="D63">
        <v>1998.25</v>
      </c>
      <c r="E63">
        <v>0.38109999999999999</v>
      </c>
      <c r="F63">
        <v>0.99929999999999997</v>
      </c>
      <c r="G63">
        <v>-0.58360000000000001</v>
      </c>
      <c r="H63">
        <v>680.41552967761959</v>
      </c>
      <c r="I63">
        <v>1.1697</v>
      </c>
      <c r="J63">
        <v>0.78159999999999996</v>
      </c>
      <c r="K63" s="60">
        <v>1.2357499999999999</v>
      </c>
      <c r="L63">
        <v>-0.27795000000000003</v>
      </c>
      <c r="M63">
        <v>-5.33E-2</v>
      </c>
      <c r="N63">
        <v>-0.1101</v>
      </c>
      <c r="O63">
        <v>-0.16658999999999999</v>
      </c>
      <c r="P63">
        <v>-0.22376000000000001</v>
      </c>
      <c r="Q63">
        <v>-0.57057349999999996</v>
      </c>
      <c r="AF63">
        <f t="shared" si="8"/>
        <v>4.9429999999999996</v>
      </c>
      <c r="AG63">
        <f t="shared" si="9"/>
        <v>5.5590000000000002</v>
      </c>
      <c r="AH63">
        <f t="shared" si="10"/>
        <v>5.33</v>
      </c>
      <c r="AI63">
        <f t="shared" si="11"/>
        <v>5.5049999999999999</v>
      </c>
      <c r="AJ63">
        <f t="shared" si="12"/>
        <v>5.5529999999999999</v>
      </c>
      <c r="AK63">
        <f t="shared" si="13"/>
        <v>5.5940000000000003</v>
      </c>
      <c r="AL63">
        <f t="shared" si="14"/>
        <v>5.7057349999999989</v>
      </c>
      <c r="AM63">
        <f t="shared" si="7"/>
        <v>6.0104999999999995</v>
      </c>
      <c r="AN63">
        <v>-1.2020999999999999</v>
      </c>
    </row>
    <row r="64" spans="4:40" ht="15.75" x14ac:dyDescent="0.3">
      <c r="D64">
        <v>1998.5</v>
      </c>
      <c r="E64">
        <v>0.87860000000000005</v>
      </c>
      <c r="F64">
        <v>0.82799999999999996</v>
      </c>
      <c r="G64">
        <v>1.5303</v>
      </c>
      <c r="H64">
        <v>680.2690141610417</v>
      </c>
      <c r="I64">
        <v>1.2895000000000001</v>
      </c>
      <c r="J64">
        <v>1.3935999999999999</v>
      </c>
      <c r="K64" s="60">
        <v>1.26</v>
      </c>
      <c r="L64">
        <v>-0.2732</v>
      </c>
      <c r="M64">
        <v>-5.4199999999999998E-2</v>
      </c>
      <c r="N64">
        <v>-0.10830000000000001</v>
      </c>
      <c r="O64">
        <v>-0.16370999999999999</v>
      </c>
      <c r="P64">
        <v>-0.21960000000000002</v>
      </c>
      <c r="Q64">
        <v>-0.53276620000000008</v>
      </c>
      <c r="AF64">
        <f t="shared" si="8"/>
        <v>5.04</v>
      </c>
      <c r="AG64">
        <f t="shared" si="9"/>
        <v>5.4640000000000004</v>
      </c>
      <c r="AH64">
        <f t="shared" si="10"/>
        <v>5.42</v>
      </c>
      <c r="AI64">
        <f t="shared" si="11"/>
        <v>5.415</v>
      </c>
      <c r="AJ64">
        <f t="shared" si="12"/>
        <v>5.4569999999999999</v>
      </c>
      <c r="AK64">
        <f t="shared" si="13"/>
        <v>5.49</v>
      </c>
      <c r="AL64">
        <f t="shared" si="14"/>
        <v>5.327662000000001</v>
      </c>
      <c r="AM64">
        <f t="shared" si="7"/>
        <v>5.7069999999999999</v>
      </c>
      <c r="AN64">
        <v>-1.1414</v>
      </c>
    </row>
    <row r="65" spans="4:40" ht="15.75" x14ac:dyDescent="0.3">
      <c r="D65">
        <v>1998.75</v>
      </c>
      <c r="E65">
        <v>1.2627999999999999</v>
      </c>
      <c r="F65">
        <v>0.61580000000000001</v>
      </c>
      <c r="G65">
        <v>2.8881999999999999</v>
      </c>
      <c r="H65">
        <v>681.33832661823817</v>
      </c>
      <c r="I65">
        <v>0.22159999999999999</v>
      </c>
      <c r="J65">
        <v>1.1616</v>
      </c>
      <c r="K65" s="60">
        <v>1.0765</v>
      </c>
      <c r="L65">
        <v>-0.22394999999999998</v>
      </c>
      <c r="M65">
        <v>-4.3819999999999998E-2</v>
      </c>
      <c r="N65">
        <v>-8.3219999999999988E-2</v>
      </c>
      <c r="O65">
        <v>-0.12923999999999999</v>
      </c>
      <c r="P65">
        <v>-0.17420000000000002</v>
      </c>
      <c r="Q65">
        <v>-0.49482340000000002</v>
      </c>
      <c r="AF65">
        <f t="shared" si="8"/>
        <v>4.306</v>
      </c>
      <c r="AG65">
        <f t="shared" si="9"/>
        <v>4.4790000000000001</v>
      </c>
      <c r="AH65">
        <f t="shared" si="10"/>
        <v>4.3819999999999997</v>
      </c>
      <c r="AI65">
        <f t="shared" si="11"/>
        <v>4.1609999999999996</v>
      </c>
      <c r="AJ65">
        <f t="shared" si="12"/>
        <v>4.3079999999999998</v>
      </c>
      <c r="AK65">
        <f t="shared" si="13"/>
        <v>4.3550000000000004</v>
      </c>
      <c r="AL65">
        <f t="shared" si="14"/>
        <v>4.9482340000000002</v>
      </c>
      <c r="AM65">
        <f t="shared" si="7"/>
        <v>5.2810000000000006</v>
      </c>
      <c r="AN65">
        <v>-1.0562</v>
      </c>
    </row>
    <row r="66" spans="4:40" ht="15.75" x14ac:dyDescent="0.3">
      <c r="D66">
        <v>1999</v>
      </c>
      <c r="E66">
        <v>0.4904</v>
      </c>
      <c r="F66">
        <v>0.8427</v>
      </c>
      <c r="G66">
        <v>0.8952</v>
      </c>
      <c r="H66">
        <v>681.06058103573787</v>
      </c>
      <c r="I66">
        <v>1.4498</v>
      </c>
      <c r="J66">
        <v>1.5367999999999999</v>
      </c>
      <c r="K66" s="60">
        <v>1.1087499999999999</v>
      </c>
      <c r="L66">
        <v>-0.22614999999999999</v>
      </c>
      <c r="M66">
        <v>-4.4560000000000002E-2</v>
      </c>
      <c r="N66">
        <v>-9.0519999999999989E-2</v>
      </c>
      <c r="O66">
        <v>-0.13725000000000001</v>
      </c>
      <c r="P66">
        <v>-0.18384</v>
      </c>
      <c r="Q66">
        <v>-0.53457460000000001</v>
      </c>
      <c r="AF66">
        <f t="shared" ref="AF66:AF89" si="15">4*K66</f>
        <v>4.4349999999999996</v>
      </c>
      <c r="AG66">
        <f t="shared" ref="AG66:AG89" si="16">-400*L66/20</f>
        <v>4.5229999999999997</v>
      </c>
      <c r="AH66">
        <f t="shared" ref="AH66:AH89" si="17">-400*M66/4</f>
        <v>4.4560000000000004</v>
      </c>
      <c r="AI66">
        <f t="shared" ref="AI66:AI89" si="18">-400*N66/8</f>
        <v>4.5259999999999998</v>
      </c>
      <c r="AJ66">
        <f t="shared" ref="AJ66:AJ89" si="19">-400*O66/12</f>
        <v>4.5750000000000002</v>
      </c>
      <c r="AK66">
        <f t="shared" ref="AK66:AK89" si="20">-400*P66/16</f>
        <v>4.5960000000000001</v>
      </c>
      <c r="AL66">
        <f t="shared" ref="AL66:AL89" si="21">-400*Q66/40</f>
        <v>5.3457460000000001</v>
      </c>
      <c r="AM66">
        <f t="shared" si="7"/>
        <v>5.4954999999999998</v>
      </c>
      <c r="AN66">
        <v>-1.0991</v>
      </c>
    </row>
    <row r="67" spans="4:40" ht="15.75" x14ac:dyDescent="0.3">
      <c r="D67">
        <v>1999.25</v>
      </c>
      <c r="E67">
        <v>0.47260000000000002</v>
      </c>
      <c r="F67">
        <v>1.198</v>
      </c>
      <c r="G67">
        <v>0.39679999999999999</v>
      </c>
      <c r="H67">
        <v>681.44185913784315</v>
      </c>
      <c r="I67">
        <v>-3.7699999999999997E-2</v>
      </c>
      <c r="J67">
        <v>1.752</v>
      </c>
      <c r="K67" s="60">
        <v>1.1285000000000001</v>
      </c>
      <c r="L67">
        <v>-0.26319999999999999</v>
      </c>
      <c r="M67">
        <v>-4.7119999999999995E-2</v>
      </c>
      <c r="N67">
        <v>-0.10013999999999999</v>
      </c>
      <c r="O67">
        <v>-0.15404999999999999</v>
      </c>
      <c r="P67">
        <v>-0.20832000000000001</v>
      </c>
      <c r="Q67">
        <v>-0.58276000000000006</v>
      </c>
      <c r="AF67">
        <f t="shared" si="15"/>
        <v>4.5140000000000002</v>
      </c>
      <c r="AG67">
        <f t="shared" si="16"/>
        <v>5.2640000000000002</v>
      </c>
      <c r="AH67">
        <f t="shared" si="17"/>
        <v>4.7119999999999997</v>
      </c>
      <c r="AI67">
        <f t="shared" si="18"/>
        <v>5.0069999999999997</v>
      </c>
      <c r="AJ67">
        <f t="shared" si="19"/>
        <v>5.1349999999999998</v>
      </c>
      <c r="AK67">
        <f t="shared" si="20"/>
        <v>5.2080000000000002</v>
      </c>
      <c r="AL67">
        <f t="shared" si="21"/>
        <v>5.8276000000000003</v>
      </c>
      <c r="AM67">
        <f t="shared" ref="AM67:AM89" si="22">-400*AN67/80</f>
        <v>6.0624999999999991</v>
      </c>
      <c r="AN67">
        <v>-1.2124999999999999</v>
      </c>
    </row>
    <row r="68" spans="4:40" ht="15.75" x14ac:dyDescent="0.3">
      <c r="D68">
        <v>1999.5</v>
      </c>
      <c r="E68">
        <v>0.8851</v>
      </c>
      <c r="F68">
        <v>0.94620000000000004</v>
      </c>
      <c r="G68">
        <v>1.5436000000000001</v>
      </c>
      <c r="H68">
        <v>681.82501175000255</v>
      </c>
      <c r="I68">
        <v>0.53500000000000003</v>
      </c>
      <c r="J68">
        <v>1.3120000000000001</v>
      </c>
      <c r="K68" s="60">
        <v>1.1765000000000001</v>
      </c>
      <c r="L68">
        <v>-0.29594999999999999</v>
      </c>
      <c r="M68">
        <v>-5.2839999999999998E-2</v>
      </c>
      <c r="N68">
        <v>-0.11105999999999999</v>
      </c>
      <c r="O68">
        <v>-0.17015999999999998</v>
      </c>
      <c r="P68">
        <v>-0.23280000000000001</v>
      </c>
      <c r="Q68">
        <v>-0.62193690000000001</v>
      </c>
      <c r="AF68">
        <f t="shared" si="15"/>
        <v>4.7060000000000004</v>
      </c>
      <c r="AG68">
        <f t="shared" si="16"/>
        <v>5.9189999999999996</v>
      </c>
      <c r="AH68">
        <f t="shared" si="17"/>
        <v>5.2839999999999998</v>
      </c>
      <c r="AI68">
        <f t="shared" si="18"/>
        <v>5.5529999999999999</v>
      </c>
      <c r="AJ68">
        <f t="shared" si="19"/>
        <v>5.6719999999999997</v>
      </c>
      <c r="AK68">
        <f t="shared" si="20"/>
        <v>5.82</v>
      </c>
      <c r="AL68">
        <f t="shared" si="21"/>
        <v>6.2193690000000004</v>
      </c>
      <c r="AM68">
        <f t="shared" si="22"/>
        <v>6.3339999999999996</v>
      </c>
      <c r="AN68">
        <v>-1.2667999999999999</v>
      </c>
    </row>
    <row r="69" spans="4:40" ht="15.75" x14ac:dyDescent="0.3">
      <c r="D69">
        <v>1999.75</v>
      </c>
      <c r="E69">
        <v>1.4312</v>
      </c>
      <c r="F69">
        <v>1.3149999999999999</v>
      </c>
      <c r="G69">
        <v>1.6788000000000001</v>
      </c>
      <c r="H69">
        <v>681.85545399207581</v>
      </c>
      <c r="I69">
        <v>1.5542</v>
      </c>
      <c r="J69">
        <v>1.8444</v>
      </c>
      <c r="K69" s="60">
        <v>1.2617499999999999</v>
      </c>
      <c r="L69">
        <v>-0.30205000000000004</v>
      </c>
      <c r="M69">
        <v>-5.5199999999999999E-2</v>
      </c>
      <c r="N69">
        <v>-0.11434</v>
      </c>
      <c r="O69">
        <v>-0.17438999999999999</v>
      </c>
      <c r="P69">
        <v>-0.23960000000000001</v>
      </c>
      <c r="Q69">
        <v>-0.64505239999999997</v>
      </c>
      <c r="AF69">
        <f t="shared" si="15"/>
        <v>5.0469999999999997</v>
      </c>
      <c r="AG69">
        <f t="shared" si="16"/>
        <v>6.0410000000000013</v>
      </c>
      <c r="AH69">
        <f t="shared" si="17"/>
        <v>5.52</v>
      </c>
      <c r="AI69">
        <f t="shared" si="18"/>
        <v>5.7169999999999996</v>
      </c>
      <c r="AJ69">
        <f t="shared" si="19"/>
        <v>5.8129999999999997</v>
      </c>
      <c r="AK69">
        <f t="shared" si="20"/>
        <v>5.99</v>
      </c>
      <c r="AL69">
        <f t="shared" si="21"/>
        <v>6.4505239999999997</v>
      </c>
      <c r="AM69">
        <f t="shared" si="22"/>
        <v>6.5705</v>
      </c>
      <c r="AN69">
        <v>-1.3141</v>
      </c>
    </row>
    <row r="70" spans="4:40" ht="15.75" x14ac:dyDescent="0.3">
      <c r="D70">
        <v>2000</v>
      </c>
      <c r="E70">
        <v>-1.0707</v>
      </c>
      <c r="F70">
        <v>-0.15210000000000001</v>
      </c>
      <c r="G70">
        <v>-1.1373</v>
      </c>
      <c r="H70">
        <v>681.97537798895553</v>
      </c>
      <c r="I70">
        <v>2.6436000000000002</v>
      </c>
      <c r="J70">
        <v>3.3048000000000002</v>
      </c>
      <c r="K70" s="60">
        <v>1.4085000000000001</v>
      </c>
      <c r="L70">
        <v>-0.33279999999999998</v>
      </c>
      <c r="M70">
        <v>-6.1660000000000006E-2</v>
      </c>
      <c r="N70">
        <v>-0.13002</v>
      </c>
      <c r="O70">
        <v>-0.19667999999999999</v>
      </c>
      <c r="P70">
        <v>-0.26184000000000002</v>
      </c>
      <c r="Q70">
        <v>-0.65775650000000008</v>
      </c>
      <c r="AF70">
        <f t="shared" si="15"/>
        <v>5.6340000000000003</v>
      </c>
      <c r="AG70">
        <f t="shared" si="16"/>
        <v>6.6560000000000006</v>
      </c>
      <c r="AH70">
        <f t="shared" si="17"/>
        <v>6.1660000000000004</v>
      </c>
      <c r="AI70">
        <f t="shared" si="18"/>
        <v>6.5009999999999994</v>
      </c>
      <c r="AJ70">
        <f t="shared" si="19"/>
        <v>6.556</v>
      </c>
      <c r="AK70">
        <f t="shared" si="20"/>
        <v>6.5460000000000003</v>
      </c>
      <c r="AL70">
        <f t="shared" si="21"/>
        <v>6.5775650000000017</v>
      </c>
      <c r="AM70">
        <f t="shared" si="22"/>
        <v>6.7495000000000003</v>
      </c>
      <c r="AN70">
        <v>-1.3499000000000001</v>
      </c>
    </row>
    <row r="71" spans="4:40" ht="15.75" x14ac:dyDescent="0.3">
      <c r="D71">
        <v>2000.25</v>
      </c>
      <c r="E71">
        <v>1.1887000000000001</v>
      </c>
      <c r="F71">
        <v>0.87470000000000003</v>
      </c>
      <c r="G71">
        <v>2.5430999999999999</v>
      </c>
      <c r="H71">
        <v>681.7362491793981</v>
      </c>
      <c r="I71">
        <v>-0.2253</v>
      </c>
      <c r="J71">
        <v>1.9612000000000001</v>
      </c>
      <c r="K71" s="60">
        <v>1.44425</v>
      </c>
      <c r="L71">
        <v>-0.3226</v>
      </c>
      <c r="M71">
        <v>-6.448000000000001E-2</v>
      </c>
      <c r="N71">
        <v>-0.13119999999999998</v>
      </c>
      <c r="O71">
        <v>-0.19455000000000003</v>
      </c>
      <c r="P71">
        <v>-0.25920000000000004</v>
      </c>
      <c r="Q71">
        <v>-0.63158939999999997</v>
      </c>
      <c r="AF71">
        <f t="shared" si="15"/>
        <v>5.7770000000000001</v>
      </c>
      <c r="AG71">
        <f t="shared" si="16"/>
        <v>6.452</v>
      </c>
      <c r="AH71">
        <f t="shared" si="17"/>
        <v>6.4480000000000013</v>
      </c>
      <c r="AI71">
        <f t="shared" si="18"/>
        <v>6.5599999999999987</v>
      </c>
      <c r="AJ71">
        <f t="shared" si="19"/>
        <v>6.4850000000000003</v>
      </c>
      <c r="AK71">
        <f t="shared" si="20"/>
        <v>6.4800000000000013</v>
      </c>
      <c r="AL71">
        <f t="shared" si="21"/>
        <v>6.3158939999999992</v>
      </c>
      <c r="AM71">
        <f t="shared" si="22"/>
        <v>6.0185000000000004</v>
      </c>
      <c r="AN71">
        <v>-1.2037</v>
      </c>
    </row>
    <row r="72" spans="4:40" ht="15.75" x14ac:dyDescent="0.3">
      <c r="D72">
        <v>2000.5</v>
      </c>
      <c r="E72">
        <v>-0.3805</v>
      </c>
      <c r="F72">
        <v>0.72899999999999998</v>
      </c>
      <c r="G72">
        <v>-1.7511000000000001</v>
      </c>
      <c r="H72">
        <v>681.42192151734957</v>
      </c>
      <c r="I72">
        <v>1.4990000000000001</v>
      </c>
      <c r="J72">
        <v>1.8440000000000001</v>
      </c>
      <c r="K72" s="60">
        <v>1.5422499999999999</v>
      </c>
      <c r="L72">
        <v>-0.30644999999999994</v>
      </c>
      <c r="M72">
        <v>-6.3619999999999996E-2</v>
      </c>
      <c r="N72">
        <v>-0.124</v>
      </c>
      <c r="O72">
        <v>-0.18672</v>
      </c>
      <c r="P72">
        <v>-0.24692</v>
      </c>
      <c r="Q72">
        <v>-0.60223649999999995</v>
      </c>
      <c r="AF72">
        <f t="shared" si="15"/>
        <v>6.1689999999999996</v>
      </c>
      <c r="AG72">
        <f t="shared" si="16"/>
        <v>6.1289999999999996</v>
      </c>
      <c r="AH72">
        <f t="shared" si="17"/>
        <v>6.3619999999999992</v>
      </c>
      <c r="AI72">
        <f t="shared" si="18"/>
        <v>6.2</v>
      </c>
      <c r="AJ72">
        <f t="shared" si="19"/>
        <v>6.2240000000000002</v>
      </c>
      <c r="AK72">
        <f t="shared" si="20"/>
        <v>6.173</v>
      </c>
      <c r="AL72">
        <f t="shared" si="21"/>
        <v>6.0223649999999989</v>
      </c>
      <c r="AM72">
        <f t="shared" si="22"/>
        <v>6.1074999999999999</v>
      </c>
      <c r="AN72">
        <v>-1.2215</v>
      </c>
    </row>
    <row r="73" spans="4:40" ht="15.75" x14ac:dyDescent="0.3">
      <c r="D73">
        <v>2000.75</v>
      </c>
      <c r="E73">
        <v>0.1792</v>
      </c>
      <c r="F73">
        <v>0.73340000000000005</v>
      </c>
      <c r="G73">
        <v>-1.1496</v>
      </c>
      <c r="H73">
        <v>680.72679781857687</v>
      </c>
      <c r="I73">
        <v>0.12520000000000001</v>
      </c>
      <c r="J73">
        <v>1.7756000000000001</v>
      </c>
      <c r="K73" s="60">
        <v>1.5722499999999999</v>
      </c>
      <c r="L73">
        <v>-0.28509999999999996</v>
      </c>
      <c r="M73">
        <v>-6.2050000000000001E-2</v>
      </c>
      <c r="N73">
        <v>-0.1164</v>
      </c>
      <c r="O73">
        <v>-0.17463000000000001</v>
      </c>
      <c r="P73">
        <v>-0.23068000000000002</v>
      </c>
      <c r="Q73">
        <v>-0.5714205</v>
      </c>
      <c r="AF73">
        <f t="shared" si="15"/>
        <v>6.2889999999999997</v>
      </c>
      <c r="AG73">
        <f t="shared" si="16"/>
        <v>5.702</v>
      </c>
      <c r="AH73">
        <f t="shared" si="17"/>
        <v>6.2050000000000001</v>
      </c>
      <c r="AI73">
        <f t="shared" si="18"/>
        <v>5.82</v>
      </c>
      <c r="AJ73">
        <f t="shared" si="19"/>
        <v>5.8210000000000006</v>
      </c>
      <c r="AK73">
        <f t="shared" si="20"/>
        <v>5.7670000000000003</v>
      </c>
      <c r="AL73">
        <f t="shared" si="21"/>
        <v>5.7142049999999998</v>
      </c>
      <c r="AM73">
        <f t="shared" si="22"/>
        <v>6.0600000000000005</v>
      </c>
      <c r="AN73">
        <v>-1.212</v>
      </c>
    </row>
    <row r="74" spans="4:40" ht="15.75" x14ac:dyDescent="0.3">
      <c r="D74">
        <v>2001</v>
      </c>
      <c r="E74">
        <v>-0.3841</v>
      </c>
      <c r="F74">
        <v>0.1426</v>
      </c>
      <c r="G74">
        <v>-3.1006</v>
      </c>
      <c r="H74">
        <v>680.27431212648935</v>
      </c>
      <c r="I74">
        <v>0.83020000000000005</v>
      </c>
      <c r="J74">
        <v>3.2444000000000002</v>
      </c>
      <c r="K74" s="60">
        <v>1.2395</v>
      </c>
      <c r="L74">
        <v>-0.24215</v>
      </c>
      <c r="M74">
        <v>-4.6509999999999996E-2</v>
      </c>
      <c r="N74">
        <v>-9.128E-2</v>
      </c>
      <c r="O74">
        <v>-0.14120999999999997</v>
      </c>
      <c r="P74">
        <v>-0.19239999999999999</v>
      </c>
      <c r="Q74">
        <v>-0.53055199999999991</v>
      </c>
      <c r="AF74">
        <f t="shared" si="15"/>
        <v>4.9580000000000002</v>
      </c>
      <c r="AG74">
        <f t="shared" si="16"/>
        <v>4.843</v>
      </c>
      <c r="AH74">
        <f t="shared" si="17"/>
        <v>4.6509999999999998</v>
      </c>
      <c r="AI74">
        <f t="shared" si="18"/>
        <v>4.5640000000000001</v>
      </c>
      <c r="AJ74">
        <f t="shared" si="19"/>
        <v>4.706999999999999</v>
      </c>
      <c r="AK74">
        <f t="shared" si="20"/>
        <v>4.8099999999999996</v>
      </c>
      <c r="AL74">
        <f t="shared" si="21"/>
        <v>5.3055199999999996</v>
      </c>
      <c r="AM74">
        <f t="shared" si="22"/>
        <v>5.6305000000000005</v>
      </c>
      <c r="AN74">
        <v>-1.1261000000000001</v>
      </c>
    </row>
    <row r="75" spans="4:40" ht="15.75" x14ac:dyDescent="0.3">
      <c r="D75">
        <v>2001.25</v>
      </c>
      <c r="E75">
        <v>1.9E-3</v>
      </c>
      <c r="F75">
        <v>6.4399999999999999E-2</v>
      </c>
      <c r="G75">
        <v>-2.4476</v>
      </c>
      <c r="H75">
        <v>678.93328602328268</v>
      </c>
      <c r="I75">
        <v>-0.18290000000000001</v>
      </c>
      <c r="J75">
        <v>3.0735999999999999</v>
      </c>
      <c r="K75" s="60">
        <v>0.96575</v>
      </c>
      <c r="L75">
        <v>-0.24670000000000003</v>
      </c>
      <c r="M75">
        <v>-4.0330000000000005E-2</v>
      </c>
      <c r="N75">
        <v>-8.5500000000000007E-2</v>
      </c>
      <c r="O75">
        <v>-0.13913999999999999</v>
      </c>
      <c r="P75">
        <v>-0.193</v>
      </c>
      <c r="Q75">
        <v>-0.55522749999999998</v>
      </c>
      <c r="AF75">
        <f t="shared" si="15"/>
        <v>3.863</v>
      </c>
      <c r="AG75">
        <f t="shared" si="16"/>
        <v>4.9340000000000002</v>
      </c>
      <c r="AH75">
        <f t="shared" si="17"/>
        <v>4.0330000000000004</v>
      </c>
      <c r="AI75">
        <f t="shared" si="18"/>
        <v>4.2750000000000004</v>
      </c>
      <c r="AJ75">
        <f t="shared" si="19"/>
        <v>4.637999999999999</v>
      </c>
      <c r="AK75">
        <f t="shared" si="20"/>
        <v>4.8250000000000002</v>
      </c>
      <c r="AL75">
        <f t="shared" si="21"/>
        <v>5.5522749999999998</v>
      </c>
      <c r="AM75">
        <f t="shared" si="22"/>
        <v>5.7525000000000004</v>
      </c>
      <c r="AN75">
        <v>-1.1505000000000001</v>
      </c>
    </row>
    <row r="76" spans="4:40" ht="15.75" x14ac:dyDescent="0.3">
      <c r="D76">
        <v>2001.5</v>
      </c>
      <c r="E76">
        <v>-0.64810000000000001</v>
      </c>
      <c r="F76">
        <v>-5.1900000000000002E-2</v>
      </c>
      <c r="G76">
        <v>-2.0838999999999999</v>
      </c>
      <c r="H76">
        <v>677.48234872250862</v>
      </c>
      <c r="I76">
        <v>0.1532</v>
      </c>
      <c r="J76">
        <v>1.5611999999999999</v>
      </c>
      <c r="K76" s="60">
        <v>0.87975000000000003</v>
      </c>
      <c r="L76">
        <v>-0.2334</v>
      </c>
      <c r="M76">
        <v>-3.4549999999999997E-2</v>
      </c>
      <c r="N76">
        <v>-7.5439999999999993E-2</v>
      </c>
      <c r="O76">
        <v>-0.12659999999999999</v>
      </c>
      <c r="P76">
        <v>-0.17976</v>
      </c>
      <c r="Q76">
        <v>-0.53281800000000001</v>
      </c>
      <c r="AF76">
        <f t="shared" si="15"/>
        <v>3.5190000000000001</v>
      </c>
      <c r="AG76">
        <f t="shared" si="16"/>
        <v>4.6680000000000001</v>
      </c>
      <c r="AH76">
        <f t="shared" si="17"/>
        <v>3.4549999999999996</v>
      </c>
      <c r="AI76">
        <f t="shared" si="18"/>
        <v>3.7719999999999998</v>
      </c>
      <c r="AJ76">
        <f t="shared" si="19"/>
        <v>4.22</v>
      </c>
      <c r="AK76">
        <f t="shared" si="20"/>
        <v>4.4939999999999998</v>
      </c>
      <c r="AL76">
        <f t="shared" si="21"/>
        <v>5.3281800000000006</v>
      </c>
      <c r="AM76">
        <f t="shared" si="22"/>
        <v>6.0205000000000002</v>
      </c>
      <c r="AN76">
        <v>-1.2040999999999999</v>
      </c>
    </row>
    <row r="77" spans="4:40" ht="15.75" x14ac:dyDescent="0.3">
      <c r="D77">
        <v>2001.75</v>
      </c>
      <c r="E77">
        <v>0.15590000000000001</v>
      </c>
      <c r="F77">
        <v>0.25919999999999999</v>
      </c>
      <c r="G77">
        <v>-1.7090000000000001</v>
      </c>
      <c r="H77">
        <v>676.04883942913557</v>
      </c>
      <c r="I77">
        <v>0.30759999999999998</v>
      </c>
      <c r="J77">
        <v>1.6792</v>
      </c>
      <c r="K77" s="60">
        <v>0.50624999999999998</v>
      </c>
      <c r="L77">
        <v>-0.18359999999999999</v>
      </c>
      <c r="M77">
        <v>-1.9560000000000001E-2</v>
      </c>
      <c r="N77">
        <v>-4.7359999999999999E-2</v>
      </c>
      <c r="O77">
        <v>-8.879999999999999E-2</v>
      </c>
      <c r="P77">
        <v>-0.13439999999999999</v>
      </c>
      <c r="Q77">
        <v>-0.5177982000000001</v>
      </c>
      <c r="AF77">
        <f t="shared" si="15"/>
        <v>2.0249999999999999</v>
      </c>
      <c r="AG77">
        <f t="shared" si="16"/>
        <v>3.6719999999999997</v>
      </c>
      <c r="AH77">
        <f t="shared" si="17"/>
        <v>1.9560000000000002</v>
      </c>
      <c r="AI77">
        <f t="shared" si="18"/>
        <v>2.3679999999999999</v>
      </c>
      <c r="AJ77">
        <f t="shared" si="19"/>
        <v>2.9599999999999995</v>
      </c>
      <c r="AK77">
        <f t="shared" si="20"/>
        <v>3.36</v>
      </c>
      <c r="AL77">
        <f t="shared" si="21"/>
        <v>5.177982000000001</v>
      </c>
      <c r="AM77">
        <f t="shared" si="22"/>
        <v>5.6720000000000006</v>
      </c>
      <c r="AN77">
        <v>-1.1344000000000001</v>
      </c>
    </row>
    <row r="78" spans="4:40" ht="15.75" x14ac:dyDescent="0.3">
      <c r="D78">
        <v>2002</v>
      </c>
      <c r="E78">
        <v>0.36840000000000001</v>
      </c>
      <c r="F78">
        <v>0.27460000000000001</v>
      </c>
      <c r="G78">
        <v>0.3478</v>
      </c>
      <c r="H78">
        <v>674.90770977416514</v>
      </c>
      <c r="I78">
        <v>1.1536</v>
      </c>
      <c r="J78">
        <v>1.6684000000000001</v>
      </c>
      <c r="K78" s="60">
        <v>0.4395</v>
      </c>
      <c r="L78">
        <v>-0.22579999999999997</v>
      </c>
      <c r="M78">
        <v>-2.2759999999999999E-2</v>
      </c>
      <c r="N78">
        <v>-6.2960000000000002E-2</v>
      </c>
      <c r="O78">
        <v>-0.11423999999999999</v>
      </c>
      <c r="P78">
        <v>-0.16968</v>
      </c>
      <c r="Q78">
        <v>-0.55041699999999993</v>
      </c>
      <c r="AF78">
        <f t="shared" si="15"/>
        <v>1.758</v>
      </c>
      <c r="AG78">
        <f t="shared" si="16"/>
        <v>4.516</v>
      </c>
      <c r="AH78">
        <f t="shared" si="17"/>
        <v>2.2759999999999998</v>
      </c>
      <c r="AI78">
        <f t="shared" si="18"/>
        <v>3.1480000000000001</v>
      </c>
      <c r="AJ78">
        <f t="shared" si="19"/>
        <v>3.8079999999999998</v>
      </c>
      <c r="AK78">
        <f t="shared" si="20"/>
        <v>4.242</v>
      </c>
      <c r="AL78">
        <f t="shared" si="21"/>
        <v>5.5041699999999993</v>
      </c>
      <c r="AM78">
        <f t="shared" si="22"/>
        <v>5.9614999999999991</v>
      </c>
      <c r="AN78">
        <v>-1.1922999999999999</v>
      </c>
    </row>
    <row r="79" spans="4:40" ht="15.75" x14ac:dyDescent="0.3">
      <c r="D79">
        <v>2002.25</v>
      </c>
      <c r="E79">
        <v>0.27350000000000002</v>
      </c>
      <c r="F79">
        <v>0.77449999999999997</v>
      </c>
      <c r="G79">
        <v>-0.18240000000000001</v>
      </c>
      <c r="H79">
        <v>674.81702252036359</v>
      </c>
      <c r="I79">
        <v>0.67210000000000003</v>
      </c>
      <c r="J79">
        <v>1.5076000000000001</v>
      </c>
      <c r="K79" s="60">
        <v>0.4375</v>
      </c>
      <c r="L79">
        <v>-0.22905</v>
      </c>
      <c r="M79">
        <v>-2.249E-2</v>
      </c>
      <c r="N79">
        <v>-6.4320000000000002E-2</v>
      </c>
      <c r="O79">
        <v>-0.11571000000000002</v>
      </c>
      <c r="P79">
        <v>-0.17176</v>
      </c>
      <c r="Q79">
        <v>-0.54712640000000001</v>
      </c>
      <c r="AF79">
        <f t="shared" si="15"/>
        <v>1.75</v>
      </c>
      <c r="AG79">
        <f t="shared" si="16"/>
        <v>4.5810000000000004</v>
      </c>
      <c r="AH79">
        <f t="shared" si="17"/>
        <v>2.2490000000000001</v>
      </c>
      <c r="AI79">
        <f t="shared" si="18"/>
        <v>3.2160000000000002</v>
      </c>
      <c r="AJ79">
        <f t="shared" si="19"/>
        <v>3.8570000000000007</v>
      </c>
      <c r="AK79">
        <f t="shared" si="20"/>
        <v>4.2939999999999996</v>
      </c>
      <c r="AL79">
        <f t="shared" si="21"/>
        <v>5.4712639999999997</v>
      </c>
      <c r="AM79">
        <f t="shared" si="22"/>
        <v>6.1905000000000001</v>
      </c>
      <c r="AN79">
        <v>-1.2381</v>
      </c>
    </row>
    <row r="80" spans="4:40" ht="15.75" x14ac:dyDescent="0.3">
      <c r="D80">
        <v>2002.5</v>
      </c>
      <c r="E80">
        <v>0.26939999999999997</v>
      </c>
      <c r="F80">
        <v>0.12180000000000001</v>
      </c>
      <c r="G80">
        <v>1.0041</v>
      </c>
      <c r="H80">
        <v>674.24907211396294</v>
      </c>
      <c r="I80">
        <v>0.1221</v>
      </c>
      <c r="J80">
        <v>1.548</v>
      </c>
      <c r="K80" s="60">
        <v>0.42299999999999999</v>
      </c>
      <c r="L80">
        <v>-0.18164999999999998</v>
      </c>
      <c r="M80">
        <v>-1.7230000000000002E-2</v>
      </c>
      <c r="N80">
        <v>-4.444E-2</v>
      </c>
      <c r="O80">
        <v>-8.5559999999999997E-2</v>
      </c>
      <c r="P80">
        <v>-0.13159999999999999</v>
      </c>
      <c r="Q80">
        <v>-0.46886110000000003</v>
      </c>
      <c r="AF80">
        <f t="shared" si="15"/>
        <v>1.6919999999999999</v>
      </c>
      <c r="AG80">
        <f t="shared" si="16"/>
        <v>3.633</v>
      </c>
      <c r="AH80">
        <f t="shared" si="17"/>
        <v>1.7230000000000003</v>
      </c>
      <c r="AI80">
        <f t="shared" si="18"/>
        <v>2.222</v>
      </c>
      <c r="AJ80">
        <f t="shared" si="19"/>
        <v>2.8519999999999999</v>
      </c>
      <c r="AK80">
        <f t="shared" si="20"/>
        <v>3.29</v>
      </c>
      <c r="AL80">
        <f t="shared" si="21"/>
        <v>4.6886109999999999</v>
      </c>
      <c r="AM80">
        <f t="shared" si="22"/>
        <v>5.9240000000000004</v>
      </c>
      <c r="AN80">
        <v>-1.1848000000000001</v>
      </c>
    </row>
    <row r="81" spans="4:40" ht="15.75" x14ac:dyDescent="0.3">
      <c r="D81">
        <v>2002.75</v>
      </c>
      <c r="E81">
        <v>-0.25890000000000002</v>
      </c>
      <c r="F81">
        <v>0.29430000000000001</v>
      </c>
      <c r="G81">
        <v>-1.3140000000000001</v>
      </c>
      <c r="H81">
        <v>674.10488032932733</v>
      </c>
      <c r="I81">
        <v>-0.57399999999999995</v>
      </c>
      <c r="J81">
        <v>2.2132000000000001</v>
      </c>
      <c r="K81" s="60">
        <v>0.35875000000000001</v>
      </c>
      <c r="L81">
        <v>-0.14370000000000002</v>
      </c>
      <c r="M81">
        <v>-1.337E-2</v>
      </c>
      <c r="N81">
        <v>-3.3259999999999998E-2</v>
      </c>
      <c r="O81">
        <v>-6.3780000000000003E-2</v>
      </c>
      <c r="P81">
        <v>-0.1012</v>
      </c>
      <c r="Q81">
        <v>-0.44454739999999998</v>
      </c>
      <c r="AF81">
        <f t="shared" si="15"/>
        <v>1.4350000000000001</v>
      </c>
      <c r="AG81">
        <f t="shared" si="16"/>
        <v>2.8740000000000006</v>
      </c>
      <c r="AH81">
        <f t="shared" si="17"/>
        <v>1.337</v>
      </c>
      <c r="AI81">
        <f t="shared" si="18"/>
        <v>1.6629999999999998</v>
      </c>
      <c r="AJ81">
        <f t="shared" si="19"/>
        <v>2.1259999999999999</v>
      </c>
      <c r="AK81">
        <f t="shared" si="20"/>
        <v>2.5299999999999998</v>
      </c>
      <c r="AL81">
        <f t="shared" si="21"/>
        <v>4.4454739999999999</v>
      </c>
      <c r="AM81">
        <f t="shared" si="22"/>
        <v>5.2424999999999997</v>
      </c>
      <c r="AN81">
        <v>-1.0485</v>
      </c>
    </row>
    <row r="82" spans="4:40" ht="15.75" x14ac:dyDescent="0.3">
      <c r="D82">
        <v>2003</v>
      </c>
      <c r="E82">
        <v>-0.4138</v>
      </c>
      <c r="F82">
        <v>0.10780000000000001</v>
      </c>
      <c r="G82">
        <v>-1.6372</v>
      </c>
      <c r="H82">
        <v>673.27515137462183</v>
      </c>
      <c r="I82">
        <v>0.60250000000000004</v>
      </c>
      <c r="J82">
        <v>3.0988000000000002</v>
      </c>
      <c r="K82" s="60">
        <v>0.29199999999999998</v>
      </c>
      <c r="L82">
        <v>-0.15209999999999999</v>
      </c>
      <c r="M82">
        <v>-1.2840000000000001E-2</v>
      </c>
      <c r="N82">
        <v>-3.3820000000000003E-2</v>
      </c>
      <c r="O82">
        <v>-6.6000000000000003E-2</v>
      </c>
      <c r="P82">
        <v>-0.10704000000000001</v>
      </c>
      <c r="Q82">
        <v>-0.43103589999999997</v>
      </c>
      <c r="AF82">
        <f t="shared" si="15"/>
        <v>1.1679999999999999</v>
      </c>
      <c r="AG82">
        <f t="shared" si="16"/>
        <v>3.0419999999999998</v>
      </c>
      <c r="AH82">
        <f t="shared" si="17"/>
        <v>1.284</v>
      </c>
      <c r="AI82">
        <f t="shared" si="18"/>
        <v>1.6910000000000001</v>
      </c>
      <c r="AJ82">
        <f t="shared" si="19"/>
        <v>2.2000000000000002</v>
      </c>
      <c r="AK82">
        <f t="shared" si="20"/>
        <v>2.6760000000000002</v>
      </c>
      <c r="AL82">
        <f t="shared" si="21"/>
        <v>4.3103590000000001</v>
      </c>
      <c r="AM82">
        <f t="shared" si="22"/>
        <v>5.2694999999999999</v>
      </c>
      <c r="AN82">
        <v>-1.0539000000000001</v>
      </c>
    </row>
    <row r="83" spans="4:40" ht="15.75" x14ac:dyDescent="0.3">
      <c r="D83">
        <v>2003.25</v>
      </c>
      <c r="E83">
        <v>0.5554</v>
      </c>
      <c r="F83">
        <v>0.1993</v>
      </c>
      <c r="G83">
        <v>0.82499999999999996</v>
      </c>
      <c r="H83">
        <v>672.7172902515174</v>
      </c>
      <c r="I83">
        <v>1.2831999999999999</v>
      </c>
      <c r="J83">
        <v>1.2616000000000001</v>
      </c>
      <c r="K83" s="60">
        <v>0.27800000000000002</v>
      </c>
      <c r="L83">
        <v>-0.14429999999999998</v>
      </c>
      <c r="M83">
        <v>-1.15E-2</v>
      </c>
      <c r="N83">
        <v>-2.9520000000000001E-2</v>
      </c>
      <c r="O83">
        <v>-5.9490000000000001E-2</v>
      </c>
      <c r="P83">
        <v>-9.8919999999999994E-2</v>
      </c>
      <c r="Q83">
        <v>-0.39421110000000004</v>
      </c>
      <c r="AF83">
        <f t="shared" si="15"/>
        <v>1.1120000000000001</v>
      </c>
      <c r="AG83">
        <f t="shared" si="16"/>
        <v>2.8859999999999997</v>
      </c>
      <c r="AH83">
        <f t="shared" si="17"/>
        <v>1.1499999999999999</v>
      </c>
      <c r="AI83">
        <f t="shared" si="18"/>
        <v>1.476</v>
      </c>
      <c r="AJ83">
        <f t="shared" si="19"/>
        <v>1.9829999999999999</v>
      </c>
      <c r="AK83">
        <f t="shared" si="20"/>
        <v>2.4729999999999999</v>
      </c>
      <c r="AL83">
        <f t="shared" si="21"/>
        <v>3.9421110000000006</v>
      </c>
      <c r="AM83">
        <f t="shared" si="22"/>
        <v>5.2739999999999991</v>
      </c>
      <c r="AN83">
        <v>-1.0548</v>
      </c>
    </row>
    <row r="84" spans="4:40" ht="15.75" x14ac:dyDescent="0.3">
      <c r="D84">
        <v>2003.5</v>
      </c>
      <c r="E84">
        <v>1.4786999999999999</v>
      </c>
      <c r="F84">
        <v>1.0405</v>
      </c>
      <c r="G84">
        <v>3.0190000000000001</v>
      </c>
      <c r="H84">
        <v>672.58302599151421</v>
      </c>
      <c r="I84">
        <v>0.80349999999999999</v>
      </c>
      <c r="J84">
        <v>2.0312000000000001</v>
      </c>
      <c r="K84" s="60">
        <v>0.23474999999999999</v>
      </c>
      <c r="L84">
        <v>-0.16800000000000001</v>
      </c>
      <c r="M84">
        <v>-1.225E-2</v>
      </c>
      <c r="N84">
        <v>-3.4700000000000002E-2</v>
      </c>
      <c r="O84">
        <v>-7.007999999999999E-2</v>
      </c>
      <c r="P84">
        <v>-0.11552</v>
      </c>
      <c r="Q84">
        <v>-0.4574453</v>
      </c>
      <c r="AF84">
        <f t="shared" si="15"/>
        <v>0.93899999999999995</v>
      </c>
      <c r="AG84">
        <f t="shared" si="16"/>
        <v>3.3600000000000003</v>
      </c>
      <c r="AH84">
        <f t="shared" si="17"/>
        <v>1.2250000000000001</v>
      </c>
      <c r="AI84">
        <f t="shared" si="18"/>
        <v>1.7350000000000001</v>
      </c>
      <c r="AJ84">
        <f t="shared" si="19"/>
        <v>2.3359999999999999</v>
      </c>
      <c r="AK84">
        <f t="shared" si="20"/>
        <v>2.8879999999999999</v>
      </c>
      <c r="AL84">
        <f t="shared" si="21"/>
        <v>4.5744530000000001</v>
      </c>
      <c r="AM84">
        <f t="shared" si="22"/>
        <v>4.9545000000000003</v>
      </c>
      <c r="AN84">
        <v>-0.9909</v>
      </c>
    </row>
    <row r="85" spans="4:40" ht="15.75" x14ac:dyDescent="0.3">
      <c r="D85">
        <v>2003.75</v>
      </c>
      <c r="E85">
        <v>0.30230000000000001</v>
      </c>
      <c r="F85">
        <v>0.26800000000000002</v>
      </c>
      <c r="G85">
        <v>0.77849999999999997</v>
      </c>
      <c r="H85">
        <v>672.77976768102906</v>
      </c>
      <c r="I85">
        <v>0.30209999999999998</v>
      </c>
      <c r="J85">
        <v>2.2000000000000002</v>
      </c>
      <c r="K85" s="60">
        <v>0.23350000000000001</v>
      </c>
      <c r="L85">
        <v>-0.16475000000000001</v>
      </c>
      <c r="M85">
        <v>-1.2370000000000001E-2</v>
      </c>
      <c r="N85">
        <v>-3.644E-2</v>
      </c>
      <c r="O85">
        <v>-7.2149999999999992E-2</v>
      </c>
      <c r="P85">
        <v>-0.11460000000000001</v>
      </c>
      <c r="Q85">
        <v>-0.45944450000000003</v>
      </c>
      <c r="AF85">
        <f t="shared" si="15"/>
        <v>0.93400000000000005</v>
      </c>
      <c r="AG85">
        <f t="shared" si="16"/>
        <v>3.2950000000000004</v>
      </c>
      <c r="AH85">
        <f t="shared" si="17"/>
        <v>1.2370000000000001</v>
      </c>
      <c r="AI85">
        <f t="shared" si="18"/>
        <v>1.8220000000000001</v>
      </c>
      <c r="AJ85">
        <f t="shared" si="19"/>
        <v>2.4049999999999998</v>
      </c>
      <c r="AK85">
        <f t="shared" si="20"/>
        <v>2.8650000000000002</v>
      </c>
      <c r="AL85">
        <f t="shared" si="21"/>
        <v>4.5944450000000003</v>
      </c>
      <c r="AM85">
        <f t="shared" si="22"/>
        <v>5.3280000000000012</v>
      </c>
      <c r="AN85">
        <v>-1.0656000000000001</v>
      </c>
    </row>
    <row r="86" spans="4:40" ht="15.75" x14ac:dyDescent="0.3">
      <c r="D86">
        <v>2004</v>
      </c>
      <c r="E86">
        <v>0.70179999999999998</v>
      </c>
      <c r="F86">
        <v>1.1035999999999999</v>
      </c>
      <c r="G86">
        <v>0.50749999999999995</v>
      </c>
      <c r="H86">
        <v>672.92947156241485</v>
      </c>
      <c r="I86">
        <v>-0.93440000000000001</v>
      </c>
      <c r="J86">
        <v>3.6252</v>
      </c>
      <c r="K86" s="60">
        <v>0.22700000000000001</v>
      </c>
      <c r="L86">
        <v>-0.15905000000000002</v>
      </c>
      <c r="M86">
        <v>-1.226E-2</v>
      </c>
      <c r="N86">
        <v>-3.6220000000000002E-2</v>
      </c>
      <c r="O86">
        <v>-7.0620000000000002E-2</v>
      </c>
      <c r="P86">
        <v>-0.1116</v>
      </c>
      <c r="Q86">
        <v>-0.42876219999999998</v>
      </c>
      <c r="AF86">
        <f t="shared" si="15"/>
        <v>0.90800000000000003</v>
      </c>
      <c r="AG86">
        <f t="shared" si="16"/>
        <v>3.1810000000000005</v>
      </c>
      <c r="AH86">
        <f t="shared" si="17"/>
        <v>1.226</v>
      </c>
      <c r="AI86">
        <f t="shared" si="18"/>
        <v>1.8110000000000002</v>
      </c>
      <c r="AJ86">
        <f t="shared" si="19"/>
        <v>2.3540000000000001</v>
      </c>
      <c r="AK86">
        <f t="shared" si="20"/>
        <v>2.79</v>
      </c>
      <c r="AL86">
        <f t="shared" si="21"/>
        <v>4.2876219999999998</v>
      </c>
      <c r="AM86">
        <f t="shared" si="22"/>
        <v>5.4794999999999998</v>
      </c>
      <c r="AN86">
        <v>-1.0959000000000001</v>
      </c>
    </row>
    <row r="87" spans="4:40" ht="15.75" x14ac:dyDescent="0.3">
      <c r="D87">
        <v>2004.25</v>
      </c>
      <c r="E87">
        <v>0.57750000000000001</v>
      </c>
      <c r="F87">
        <v>0.4834</v>
      </c>
      <c r="G87">
        <v>2.7793999999999999</v>
      </c>
      <c r="H87">
        <v>672.70932446705831</v>
      </c>
      <c r="I87">
        <v>0.2964</v>
      </c>
      <c r="J87">
        <v>3.6987999999999999</v>
      </c>
      <c r="K87" s="60">
        <v>0.24099999999999999</v>
      </c>
      <c r="L87">
        <v>-0.1825</v>
      </c>
      <c r="M87">
        <v>-1.6060000000000001E-2</v>
      </c>
      <c r="N87">
        <v>-4.616E-2</v>
      </c>
      <c r="O87">
        <v>-8.6820000000000008E-2</v>
      </c>
      <c r="P87">
        <v>-0.13284000000000001</v>
      </c>
      <c r="Q87">
        <v>-0.48857030000000001</v>
      </c>
      <c r="AF87">
        <f t="shared" si="15"/>
        <v>0.96399999999999997</v>
      </c>
      <c r="AG87">
        <f t="shared" si="16"/>
        <v>3.65</v>
      </c>
      <c r="AH87">
        <f t="shared" si="17"/>
        <v>1.6060000000000001</v>
      </c>
      <c r="AI87">
        <f t="shared" si="18"/>
        <v>2.3079999999999998</v>
      </c>
      <c r="AJ87">
        <f t="shared" si="19"/>
        <v>2.8940000000000001</v>
      </c>
      <c r="AK87">
        <f t="shared" si="20"/>
        <v>3.3210000000000002</v>
      </c>
      <c r="AL87">
        <f t="shared" si="21"/>
        <v>4.8857030000000004</v>
      </c>
      <c r="AM87">
        <f t="shared" si="22"/>
        <v>5.1885000000000003</v>
      </c>
      <c r="AN87">
        <v>-1.0377000000000001</v>
      </c>
    </row>
    <row r="88" spans="4:40" ht="15.75" x14ac:dyDescent="0.3">
      <c r="D88">
        <v>2004.5</v>
      </c>
      <c r="E88">
        <v>0.56110000000000004</v>
      </c>
      <c r="F88">
        <v>0.4753</v>
      </c>
      <c r="G88">
        <v>1.4097999999999999</v>
      </c>
      <c r="H88">
        <v>672.96778469449373</v>
      </c>
      <c r="I88">
        <v>0.76400000000000001</v>
      </c>
      <c r="J88">
        <v>2.2724000000000002</v>
      </c>
      <c r="K88" s="60">
        <v>0.35799999999999998</v>
      </c>
      <c r="L88">
        <v>-0.18675</v>
      </c>
      <c r="M88">
        <v>-2.0560000000000002E-2</v>
      </c>
      <c r="N88">
        <v>-5.3159999999999999E-2</v>
      </c>
      <c r="O88">
        <v>-9.3390000000000001E-2</v>
      </c>
      <c r="P88">
        <v>-0.13736000000000001</v>
      </c>
      <c r="Q88">
        <v>-0.45554750000000005</v>
      </c>
      <c r="AF88">
        <f t="shared" si="15"/>
        <v>1.4319999999999999</v>
      </c>
      <c r="AG88">
        <f t="shared" si="16"/>
        <v>3.7350000000000003</v>
      </c>
      <c r="AH88">
        <f t="shared" si="17"/>
        <v>2.056</v>
      </c>
      <c r="AI88">
        <f t="shared" si="18"/>
        <v>2.6579999999999999</v>
      </c>
      <c r="AJ88">
        <f t="shared" si="19"/>
        <v>3.113</v>
      </c>
      <c r="AK88">
        <f t="shared" si="20"/>
        <v>3.4340000000000002</v>
      </c>
      <c r="AL88">
        <f t="shared" si="21"/>
        <v>4.5554750000000004</v>
      </c>
      <c r="AM88">
        <f t="shared" si="22"/>
        <v>5.6180000000000003</v>
      </c>
      <c r="AN88">
        <v>-1.1235999999999999</v>
      </c>
    </row>
    <row r="89" spans="4:40" ht="15.75" x14ac:dyDescent="0.3">
      <c r="D89">
        <v>2004.75</v>
      </c>
      <c r="E89">
        <v>0.30680000000000002</v>
      </c>
      <c r="F89">
        <v>0.67149999999999999</v>
      </c>
      <c r="G89">
        <v>1.1549</v>
      </c>
      <c r="H89">
        <v>673.3240885691265</v>
      </c>
      <c r="I89">
        <v>0.49959999999999999</v>
      </c>
      <c r="J89">
        <v>3.1568000000000001</v>
      </c>
      <c r="K89" s="60">
        <v>0.47449999999999998</v>
      </c>
      <c r="L89">
        <v>-0.16515000000000002</v>
      </c>
      <c r="M89">
        <v>-2.206E-2</v>
      </c>
      <c r="N89">
        <v>-5.0620000000000005E-2</v>
      </c>
      <c r="O89">
        <v>-8.3760000000000001E-2</v>
      </c>
      <c r="P89">
        <v>-0.12272</v>
      </c>
      <c r="Q89">
        <v>-0.43849900000000003</v>
      </c>
      <c r="AF89">
        <f t="shared" si="15"/>
        <v>1.8979999999999999</v>
      </c>
      <c r="AG89">
        <f t="shared" si="16"/>
        <v>3.3029999999999999</v>
      </c>
      <c r="AH89">
        <f t="shared" si="17"/>
        <v>2.206</v>
      </c>
      <c r="AI89">
        <f t="shared" si="18"/>
        <v>2.5310000000000001</v>
      </c>
      <c r="AJ89">
        <f t="shared" si="19"/>
        <v>2.7919999999999998</v>
      </c>
      <c r="AK89">
        <f t="shared" si="20"/>
        <v>3.0680000000000001</v>
      </c>
      <c r="AL89">
        <f t="shared" si="21"/>
        <v>4.3849900000000002</v>
      </c>
      <c r="AM89">
        <f t="shared" si="22"/>
        <v>5.2575000000000003</v>
      </c>
      <c r="AN89">
        <v>-1.0515000000000001</v>
      </c>
    </row>
    <row r="90" spans="4:40" ht="15.75" x14ac:dyDescent="0.3">
      <c r="K90" s="60"/>
    </row>
    <row r="91" spans="4:40" ht="15.75" x14ac:dyDescent="0.3">
      <c r="K91" s="60"/>
    </row>
    <row r="92" spans="4:40" ht="15.75" x14ac:dyDescent="0.3">
      <c r="K92" s="60"/>
    </row>
    <row r="93" spans="4:40" ht="15.75" x14ac:dyDescent="0.3">
      <c r="K93" s="60"/>
    </row>
    <row r="94" spans="4:40" ht="15.75" x14ac:dyDescent="0.3">
      <c r="K94" s="60"/>
    </row>
    <row r="95" spans="4:40" ht="15.75" x14ac:dyDescent="0.3">
      <c r="K95" s="60"/>
    </row>
    <row r="96" spans="4:40" ht="15.75" x14ac:dyDescent="0.3">
      <c r="K96" s="60"/>
    </row>
    <row r="97" spans="11:11" ht="15.75" x14ac:dyDescent="0.3">
      <c r="K97" s="60"/>
    </row>
    <row r="98" spans="11:11" ht="15.75" x14ac:dyDescent="0.3">
      <c r="K98" s="60"/>
    </row>
    <row r="99" spans="11:11" ht="15.75" x14ac:dyDescent="0.3">
      <c r="K99" s="60"/>
    </row>
    <row r="100" spans="11:11" ht="15.75" x14ac:dyDescent="0.3">
      <c r="K100" s="60"/>
    </row>
    <row r="101" spans="11:11" ht="15.75" x14ac:dyDescent="0.3">
      <c r="K101" s="60"/>
    </row>
    <row r="102" spans="11:11" ht="15.75" x14ac:dyDescent="0.3">
      <c r="K102" s="60"/>
    </row>
    <row r="103" spans="11:11" ht="15.75" x14ac:dyDescent="0.3">
      <c r="K103" s="60"/>
    </row>
    <row r="104" spans="11:11" ht="15.75" x14ac:dyDescent="0.3">
      <c r="K104" s="60"/>
    </row>
    <row r="105" spans="11:11" ht="15.75" x14ac:dyDescent="0.3">
      <c r="K105" s="60"/>
    </row>
    <row r="106" spans="11:11" ht="15.75" x14ac:dyDescent="0.3">
      <c r="K106" s="60"/>
    </row>
    <row r="107" spans="11:11" ht="15.75" x14ac:dyDescent="0.3">
      <c r="K107" s="60"/>
    </row>
    <row r="108" spans="11:11" ht="15.75" x14ac:dyDescent="0.3">
      <c r="K108" s="60"/>
    </row>
    <row r="109" spans="11:11" ht="15.75" x14ac:dyDescent="0.3">
      <c r="K109" s="60"/>
    </row>
    <row r="110" spans="11:11" ht="15.75" x14ac:dyDescent="0.3">
      <c r="K110" s="60"/>
    </row>
    <row r="111" spans="11:11" ht="15.75" x14ac:dyDescent="0.3">
      <c r="K111" s="60"/>
    </row>
    <row r="112" spans="11:11" ht="15.75" x14ac:dyDescent="0.3">
      <c r="K112" s="60"/>
    </row>
    <row r="113" spans="11:22" ht="15.75" x14ac:dyDescent="0.3">
      <c r="K113" s="60"/>
    </row>
    <row r="114" spans="11:22" ht="15.75" x14ac:dyDescent="0.3">
      <c r="V114" s="60"/>
    </row>
    <row r="115" spans="11:22" ht="15.75" x14ac:dyDescent="0.3">
      <c r="V115" s="60"/>
    </row>
    <row r="116" spans="11:22" ht="15.75" x14ac:dyDescent="0.3">
      <c r="V116" s="60"/>
    </row>
    <row r="117" spans="11:22" ht="15.75" x14ac:dyDescent="0.3">
      <c r="V117" s="60"/>
    </row>
    <row r="118" spans="11:22" ht="15.75" x14ac:dyDescent="0.3">
      <c r="V118" s="60"/>
    </row>
    <row r="119" spans="11:22" ht="15.75" x14ac:dyDescent="0.3">
      <c r="V119" s="60"/>
    </row>
    <row r="120" spans="11:22" ht="15.75" x14ac:dyDescent="0.3">
      <c r="V120" s="60"/>
    </row>
    <row r="121" spans="11:22" ht="15.75" x14ac:dyDescent="0.3">
      <c r="V121" s="60"/>
    </row>
    <row r="122" spans="11:22" ht="15.75" x14ac:dyDescent="0.3">
      <c r="V122" s="60"/>
    </row>
    <row r="123" spans="11:22" ht="15.75" x14ac:dyDescent="0.3">
      <c r="V123" s="60"/>
    </row>
    <row r="124" spans="11:22" ht="15.75" x14ac:dyDescent="0.3">
      <c r="V124" s="60"/>
    </row>
    <row r="125" spans="11:22" ht="15.75" x14ac:dyDescent="0.3">
      <c r="V125" s="60"/>
    </row>
    <row r="126" spans="11:22" ht="15.75" x14ac:dyDescent="0.3">
      <c r="V126" s="60"/>
    </row>
    <row r="127" spans="11:22" ht="15.75" x14ac:dyDescent="0.3">
      <c r="V127" s="60"/>
    </row>
    <row r="128" spans="11:22" ht="15.75" x14ac:dyDescent="0.3">
      <c r="V128" s="60"/>
    </row>
    <row r="129" spans="22:22" ht="15.75" x14ac:dyDescent="0.3">
      <c r="V129" s="60"/>
    </row>
    <row r="130" spans="22:22" ht="15.75" x14ac:dyDescent="0.3">
      <c r="V130" s="60"/>
    </row>
    <row r="131" spans="22:22" ht="15.75" x14ac:dyDescent="0.3">
      <c r="V131" s="60"/>
    </row>
    <row r="132" spans="22:22" ht="15.75" x14ac:dyDescent="0.3">
      <c r="V132" s="60"/>
    </row>
    <row r="133" spans="22:22" ht="15.75" x14ac:dyDescent="0.3">
      <c r="V133" s="60"/>
    </row>
    <row r="134" spans="22:22" ht="15.75" x14ac:dyDescent="0.3">
      <c r="V134" s="60"/>
    </row>
    <row r="135" spans="22:22" ht="15.75" x14ac:dyDescent="0.3">
      <c r="V135" s="60"/>
    </row>
    <row r="136" spans="22:22" ht="15.75" x14ac:dyDescent="0.3">
      <c r="V136" s="60"/>
    </row>
    <row r="137" spans="22:22" ht="15.75" x14ac:dyDescent="0.3">
      <c r="V137" s="60"/>
    </row>
    <row r="138" spans="22:22" ht="15.75" x14ac:dyDescent="0.3">
      <c r="V138" s="60"/>
    </row>
    <row r="139" spans="22:22" ht="15.75" x14ac:dyDescent="0.3">
      <c r="V139" s="60"/>
    </row>
    <row r="140" spans="22:22" ht="15.75" x14ac:dyDescent="0.3">
      <c r="V140" s="60"/>
    </row>
    <row r="141" spans="22:22" ht="15.75" x14ac:dyDescent="0.3">
      <c r="V141" s="60"/>
    </row>
    <row r="142" spans="22:22" ht="15.75" x14ac:dyDescent="0.3">
      <c r="V142" s="60"/>
    </row>
    <row r="143" spans="22:22" ht="15.75" x14ac:dyDescent="0.3">
      <c r="V143" s="60"/>
    </row>
    <row r="144" spans="22:22" ht="15.75" x14ac:dyDescent="0.3">
      <c r="V144" s="60"/>
    </row>
    <row r="145" spans="22:22" ht="15.75" x14ac:dyDescent="0.3">
      <c r="V145" s="60"/>
    </row>
    <row r="146" spans="22:22" ht="15.75" x14ac:dyDescent="0.3">
      <c r="V146" s="60"/>
    </row>
    <row r="147" spans="22:22" ht="15.75" x14ac:dyDescent="0.3">
      <c r="V147" s="60"/>
    </row>
    <row r="148" spans="22:22" ht="15.75" x14ac:dyDescent="0.3">
      <c r="V148" s="60"/>
    </row>
    <row r="149" spans="22:22" ht="15.75" x14ac:dyDescent="0.3">
      <c r="V149" s="60"/>
    </row>
    <row r="150" spans="22:22" ht="15.75" x14ac:dyDescent="0.3">
      <c r="V150" s="60"/>
    </row>
    <row r="151" spans="22:22" ht="15.75" x14ac:dyDescent="0.3">
      <c r="V151" s="60"/>
    </row>
    <row r="152" spans="22:22" ht="15.75" x14ac:dyDescent="0.3">
      <c r="V152" s="60"/>
    </row>
    <row r="153" spans="22:22" ht="15.75" x14ac:dyDescent="0.3">
      <c r="V153" s="60"/>
    </row>
    <row r="154" spans="22:22" ht="15.75" x14ac:dyDescent="0.3">
      <c r="V154" s="60"/>
    </row>
    <row r="155" spans="22:22" ht="15.75" x14ac:dyDescent="0.3">
      <c r="V155" s="60"/>
    </row>
    <row r="156" spans="22:22" ht="15.75" x14ac:dyDescent="0.3">
      <c r="V156" s="60"/>
    </row>
    <row r="157" spans="22:22" ht="15.75" x14ac:dyDescent="0.3">
      <c r="V157" s="60"/>
    </row>
    <row r="158" spans="22:22" ht="15.75" x14ac:dyDescent="0.3">
      <c r="V158" s="60"/>
    </row>
    <row r="159" spans="22:22" ht="15.75" x14ac:dyDescent="0.3">
      <c r="V159" s="60"/>
    </row>
    <row r="160" spans="22:22" ht="15.75" x14ac:dyDescent="0.3">
      <c r="V160" s="60"/>
    </row>
    <row r="161" spans="22:22" ht="15.75" x14ac:dyDescent="0.3">
      <c r="V161" s="60"/>
    </row>
    <row r="162" spans="22:22" ht="15.75" x14ac:dyDescent="0.3">
      <c r="V162" s="60"/>
    </row>
    <row r="163" spans="22:22" ht="15.75" x14ac:dyDescent="0.3">
      <c r="V163" s="60"/>
    </row>
    <row r="164" spans="22:22" ht="15.75" x14ac:dyDescent="0.3">
      <c r="V164" s="60"/>
    </row>
    <row r="165" spans="22:22" ht="15.75" x14ac:dyDescent="0.3">
      <c r="V165" s="60"/>
    </row>
    <row r="166" spans="22:22" ht="15.75" x14ac:dyDescent="0.3">
      <c r="V166" s="60"/>
    </row>
    <row r="167" spans="22:22" ht="15.75" x14ac:dyDescent="0.3">
      <c r="V167" s="60"/>
    </row>
    <row r="168" spans="22:22" ht="15.75" x14ac:dyDescent="0.3">
      <c r="V168" s="60"/>
    </row>
    <row r="169" spans="22:22" ht="15.75" x14ac:dyDescent="0.3">
      <c r="V169" s="60"/>
    </row>
    <row r="170" spans="22:22" ht="15.75" x14ac:dyDescent="0.3">
      <c r="V170" s="60"/>
    </row>
    <row r="171" spans="22:22" ht="15.75" x14ac:dyDescent="0.3">
      <c r="V171" s="60"/>
    </row>
    <row r="172" spans="22:22" ht="15.75" x14ac:dyDescent="0.3">
      <c r="V172" s="60"/>
    </row>
    <row r="173" spans="22:22" ht="15.75" x14ac:dyDescent="0.3">
      <c r="V173" s="60"/>
    </row>
    <row r="174" spans="22:22" ht="15.75" x14ac:dyDescent="0.3">
      <c r="V174" s="60"/>
    </row>
    <row r="175" spans="22:22" ht="15.75" x14ac:dyDescent="0.3">
      <c r="V175" s="60"/>
    </row>
    <row r="176" spans="22:22" ht="15.75" x14ac:dyDescent="0.3">
      <c r="V176" s="60"/>
    </row>
    <row r="177" spans="22:22" ht="15.75" x14ac:dyDescent="0.3">
      <c r="V177" s="60"/>
    </row>
    <row r="178" spans="22:22" ht="15.75" x14ac:dyDescent="0.3">
      <c r="V178" s="60"/>
    </row>
    <row r="179" spans="22:22" ht="15.75" x14ac:dyDescent="0.3">
      <c r="V179" s="60"/>
    </row>
    <row r="180" spans="22:22" ht="15.75" x14ac:dyDescent="0.3">
      <c r="V180" s="60"/>
    </row>
    <row r="181" spans="22:22" ht="15.75" x14ac:dyDescent="0.3">
      <c r="V181" s="60"/>
    </row>
    <row r="182" spans="22:22" ht="15.75" x14ac:dyDescent="0.3">
      <c r="V182" s="60"/>
    </row>
    <row r="183" spans="22:22" ht="15.75" x14ac:dyDescent="0.3">
      <c r="V183" s="60"/>
    </row>
    <row r="184" spans="22:22" ht="15.75" x14ac:dyDescent="0.3">
      <c r="V184" s="60"/>
    </row>
    <row r="185" spans="22:22" ht="15.75" x14ac:dyDescent="0.3">
      <c r="V185" s="60"/>
    </row>
    <row r="186" spans="22:22" ht="15.75" x14ac:dyDescent="0.3">
      <c r="V186" s="60"/>
    </row>
    <row r="187" spans="22:22" ht="15.75" x14ac:dyDescent="0.3">
      <c r="V187" s="60"/>
    </row>
    <row r="188" spans="22:22" ht="15.75" x14ac:dyDescent="0.3">
      <c r="V188" s="60"/>
    </row>
    <row r="189" spans="22:22" ht="15.75" x14ac:dyDescent="0.3">
      <c r="V189" s="60"/>
    </row>
    <row r="190" spans="22:22" ht="15.75" x14ac:dyDescent="0.3">
      <c r="V190" s="60"/>
    </row>
    <row r="191" spans="22:22" ht="15.75" x14ac:dyDescent="0.3">
      <c r="V191" s="60"/>
    </row>
    <row r="192" spans="22:22" ht="15.75" x14ac:dyDescent="0.3">
      <c r="V192" s="60"/>
    </row>
    <row r="193" spans="22:22" ht="15.75" x14ac:dyDescent="0.3">
      <c r="V193" s="60"/>
    </row>
    <row r="194" spans="22:22" ht="15.75" x14ac:dyDescent="0.3">
      <c r="V194" s="60"/>
    </row>
    <row r="195" spans="22:22" ht="15.75" x14ac:dyDescent="0.3">
      <c r="V195" s="60"/>
    </row>
    <row r="196" spans="22:22" ht="15.75" x14ac:dyDescent="0.3">
      <c r="V196" s="60"/>
    </row>
    <row r="197" spans="22:22" ht="15.75" x14ac:dyDescent="0.3">
      <c r="V197" s="60"/>
    </row>
    <row r="198" spans="22:22" ht="15.75" x14ac:dyDescent="0.3">
      <c r="V198" s="60"/>
    </row>
    <row r="199" spans="22:22" ht="15.75" x14ac:dyDescent="0.3">
      <c r="V199" s="60"/>
    </row>
    <row r="200" spans="22:22" ht="15.75" x14ac:dyDescent="0.3">
      <c r="V200" s="60"/>
    </row>
    <row r="201" spans="22:22" ht="15.75" x14ac:dyDescent="0.3">
      <c r="V201" s="60"/>
    </row>
    <row r="202" spans="22:22" ht="15.75" x14ac:dyDescent="0.3">
      <c r="V202" s="60"/>
    </row>
    <row r="203" spans="22:22" ht="15.75" x14ac:dyDescent="0.3">
      <c r="V203" s="60"/>
    </row>
    <row r="204" spans="22:22" ht="15.75" x14ac:dyDescent="0.3">
      <c r="V204" s="60"/>
    </row>
    <row r="205" spans="22:22" ht="15.75" x14ac:dyDescent="0.3">
      <c r="V205" s="60"/>
    </row>
    <row r="206" spans="22:22" ht="15.75" x14ac:dyDescent="0.3">
      <c r="V206" s="60"/>
    </row>
    <row r="207" spans="22:22" ht="15.75" x14ac:dyDescent="0.3">
      <c r="V207" s="60"/>
    </row>
    <row r="208" spans="22:22" ht="15.75" x14ac:dyDescent="0.3">
      <c r="V208" s="60"/>
    </row>
    <row r="209" spans="22:22" ht="15.75" x14ac:dyDescent="0.3">
      <c r="V209" s="60"/>
    </row>
    <row r="210" spans="22:22" ht="15.75" x14ac:dyDescent="0.3">
      <c r="V210" s="60"/>
    </row>
    <row r="211" spans="22:22" ht="15.75" x14ac:dyDescent="0.3">
      <c r="V211" s="60"/>
    </row>
    <row r="212" spans="22:22" ht="15.75" x14ac:dyDescent="0.3">
      <c r="V212" s="60"/>
    </row>
    <row r="213" spans="22:22" ht="15.75" x14ac:dyDescent="0.3">
      <c r="V213" s="60"/>
    </row>
    <row r="214" spans="22:22" ht="15.75" x14ac:dyDescent="0.3">
      <c r="V214" s="60"/>
    </row>
    <row r="215" spans="22:22" ht="15.75" x14ac:dyDescent="0.3">
      <c r="V215" s="60"/>
    </row>
    <row r="216" spans="22:22" ht="15.75" x14ac:dyDescent="0.3">
      <c r="V216" s="60"/>
    </row>
    <row r="217" spans="22:22" ht="15.75" x14ac:dyDescent="0.3">
      <c r="V217" s="60"/>
    </row>
    <row r="218" spans="22:22" ht="15.75" x14ac:dyDescent="0.3">
      <c r="V218" s="60"/>
    </row>
    <row r="219" spans="22:22" ht="15.75" x14ac:dyDescent="0.3">
      <c r="V219" s="60"/>
    </row>
    <row r="220" spans="22:22" ht="15.75" x14ac:dyDescent="0.3">
      <c r="V220" s="60"/>
    </row>
    <row r="221" spans="22:22" ht="15.75" x14ac:dyDescent="0.3">
      <c r="V221" s="60"/>
    </row>
    <row r="222" spans="22:22" ht="15.75" x14ac:dyDescent="0.3">
      <c r="V222" s="60"/>
    </row>
    <row r="223" spans="22:22" ht="15.75" x14ac:dyDescent="0.3">
      <c r="V223" s="60"/>
    </row>
    <row r="224" spans="22:22" ht="15.75" x14ac:dyDescent="0.3">
      <c r="V224" s="60"/>
    </row>
    <row r="225" spans="22:22" ht="15.75" x14ac:dyDescent="0.3">
      <c r="V225" s="60"/>
    </row>
    <row r="226" spans="22:22" ht="15.75" x14ac:dyDescent="0.3">
      <c r="V226" s="60"/>
    </row>
    <row r="227" spans="22:22" ht="15.75" x14ac:dyDescent="0.3">
      <c r="V227" s="60"/>
    </row>
    <row r="228" spans="22:22" ht="15.75" x14ac:dyDescent="0.3">
      <c r="V228" s="60"/>
    </row>
    <row r="229" spans="22:22" ht="15.75" x14ac:dyDescent="0.3">
      <c r="V229" s="60"/>
    </row>
    <row r="230" spans="22:22" ht="15.75" x14ac:dyDescent="0.3">
      <c r="V230" s="60"/>
    </row>
    <row r="231" spans="22:22" ht="15.75" x14ac:dyDescent="0.3">
      <c r="V231" s="60"/>
    </row>
    <row r="232" spans="22:22" ht="15.75" x14ac:dyDescent="0.3">
      <c r="V232" s="60"/>
    </row>
    <row r="233" spans="22:22" ht="15.75" x14ac:dyDescent="0.3">
      <c r="V233" s="60"/>
    </row>
    <row r="234" spans="22:22" ht="15.75" x14ac:dyDescent="0.3">
      <c r="V234" s="60"/>
    </row>
    <row r="235" spans="22:22" ht="15.75" x14ac:dyDescent="0.3">
      <c r="V235" s="60"/>
    </row>
    <row r="236" spans="22:22" ht="15.75" x14ac:dyDescent="0.3">
      <c r="V236" s="60"/>
    </row>
    <row r="237" spans="22:22" ht="15.75" x14ac:dyDescent="0.3">
      <c r="V237" s="60"/>
    </row>
    <row r="238" spans="22:22" ht="15.75" x14ac:dyDescent="0.3">
      <c r="V238" s="60"/>
    </row>
    <row r="239" spans="22:22" ht="15.75" x14ac:dyDescent="0.3">
      <c r="V239" s="60"/>
    </row>
    <row r="240" spans="22:22" ht="15.75" x14ac:dyDescent="0.3">
      <c r="V240" s="60"/>
    </row>
    <row r="241" spans="22:22" ht="15.75" x14ac:dyDescent="0.3">
      <c r="V241" s="60"/>
    </row>
    <row r="242" spans="22:22" ht="15.75" x14ac:dyDescent="0.3">
      <c r="V242" s="60"/>
    </row>
    <row r="243" spans="22:22" ht="15.75" x14ac:dyDescent="0.3">
      <c r="V243" s="60"/>
    </row>
    <row r="244" spans="22:22" ht="15.75" x14ac:dyDescent="0.3">
      <c r="V244" s="60"/>
    </row>
    <row r="245" spans="22:22" ht="15.75" x14ac:dyDescent="0.3">
      <c r="V245" s="60"/>
    </row>
    <row r="246" spans="22:22" ht="15.75" x14ac:dyDescent="0.3">
      <c r="V246" s="60"/>
    </row>
    <row r="247" spans="22:22" ht="15.75" x14ac:dyDescent="0.3">
      <c r="V247" s="60"/>
    </row>
    <row r="248" spans="22:22" ht="15.75" x14ac:dyDescent="0.3">
      <c r="V248" s="60"/>
    </row>
    <row r="249" spans="22:22" ht="15.75" x14ac:dyDescent="0.3">
      <c r="V249" s="60"/>
    </row>
    <row r="250" spans="22:22" ht="15.75" x14ac:dyDescent="0.3">
      <c r="V250" s="60"/>
    </row>
    <row r="251" spans="22:22" ht="15.75" x14ac:dyDescent="0.3">
      <c r="V251" s="60"/>
    </row>
    <row r="252" spans="22:22" ht="15.75" x14ac:dyDescent="0.3">
      <c r="V252" s="60"/>
    </row>
    <row r="253" spans="22:22" ht="15.75" x14ac:dyDescent="0.3">
      <c r="V253" s="60"/>
    </row>
    <row r="254" spans="22:22" ht="15.75" x14ac:dyDescent="0.3">
      <c r="V254" s="60"/>
    </row>
    <row r="255" spans="22:22" ht="15.75" x14ac:dyDescent="0.3">
      <c r="V255" s="60"/>
    </row>
    <row r="256" spans="22:22" ht="15.75" x14ac:dyDescent="0.3">
      <c r="V256" s="60"/>
    </row>
    <row r="257" spans="22:22" ht="15.75" x14ac:dyDescent="0.3">
      <c r="V257" s="60"/>
    </row>
    <row r="258" spans="22:22" ht="15.75" x14ac:dyDescent="0.3">
      <c r="V258" s="60"/>
    </row>
    <row r="259" spans="22:22" ht="15.75" x14ac:dyDescent="0.3">
      <c r="V259" s="60"/>
    </row>
    <row r="260" spans="22:22" ht="15.75" x14ac:dyDescent="0.3">
      <c r="V260" s="60"/>
    </row>
    <row r="261" spans="22:22" ht="15.75" x14ac:dyDescent="0.3">
      <c r="V261" s="60"/>
    </row>
    <row r="262" spans="22:22" ht="15.75" x14ac:dyDescent="0.3">
      <c r="V262" s="60"/>
    </row>
    <row r="263" spans="22:22" ht="15.75" x14ac:dyDescent="0.3">
      <c r="V263" s="60"/>
    </row>
    <row r="264" spans="22:22" ht="15.75" x14ac:dyDescent="0.3">
      <c r="V264" s="60"/>
    </row>
    <row r="265" spans="22:22" ht="15.75" x14ac:dyDescent="0.3">
      <c r="V265" s="60"/>
    </row>
    <row r="266" spans="22:22" ht="15.75" x14ac:dyDescent="0.3">
      <c r="V266" s="60"/>
    </row>
    <row r="267" spans="22:22" ht="15.75" x14ac:dyDescent="0.3">
      <c r="V267" s="60"/>
    </row>
    <row r="268" spans="22:22" ht="15.75" x14ac:dyDescent="0.3">
      <c r="V268" s="60"/>
    </row>
    <row r="269" spans="22:22" ht="15.75" x14ac:dyDescent="0.3">
      <c r="V269" s="60"/>
    </row>
    <row r="270" spans="22:22" ht="15.75" x14ac:dyDescent="0.3">
      <c r="V270" s="60"/>
    </row>
    <row r="271" spans="22:22" ht="15.75" x14ac:dyDescent="0.3">
      <c r="V271" s="60"/>
    </row>
    <row r="272" spans="22:22" ht="15.75" x14ac:dyDescent="0.3">
      <c r="V272" s="60"/>
    </row>
    <row r="273" spans="22:22" ht="15.75" x14ac:dyDescent="0.3">
      <c r="V273" s="60"/>
    </row>
    <row r="274" spans="22:22" ht="15.75" x14ac:dyDescent="0.3">
      <c r="V274" s="60"/>
    </row>
    <row r="275" spans="22:22" ht="15.75" x14ac:dyDescent="0.3">
      <c r="V275" s="60"/>
    </row>
    <row r="276" spans="22:22" ht="15.75" x14ac:dyDescent="0.3">
      <c r="V276" s="60"/>
    </row>
    <row r="277" spans="22:22" ht="15.75" x14ac:dyDescent="0.3">
      <c r="V277" s="60"/>
    </row>
    <row r="278" spans="22:22" ht="15.75" x14ac:dyDescent="0.3">
      <c r="V278" s="60"/>
    </row>
    <row r="279" spans="22:22" ht="15.75" x14ac:dyDescent="0.3">
      <c r="V279" s="60"/>
    </row>
    <row r="280" spans="22:22" ht="15.75" x14ac:dyDescent="0.3">
      <c r="V280" s="60"/>
    </row>
    <row r="281" spans="22:22" ht="15.75" x14ac:dyDescent="0.3">
      <c r="V281" s="60"/>
    </row>
    <row r="282" spans="22:22" ht="15.75" x14ac:dyDescent="0.3">
      <c r="V282" s="60"/>
    </row>
    <row r="283" spans="22:22" ht="15.75" x14ac:dyDescent="0.3">
      <c r="V283" s="60"/>
    </row>
    <row r="284" spans="22:22" ht="15.75" x14ac:dyDescent="0.3">
      <c r="V284" s="60"/>
    </row>
    <row r="285" spans="22:22" ht="15.75" x14ac:dyDescent="0.3">
      <c r="V285" s="60"/>
    </row>
    <row r="286" spans="22:22" ht="15.75" x14ac:dyDescent="0.3">
      <c r="V286" s="60"/>
    </row>
    <row r="287" spans="22:22" ht="15.75" x14ac:dyDescent="0.3">
      <c r="V287" s="60"/>
    </row>
    <row r="288" spans="22:22" ht="15.75" x14ac:dyDescent="0.3">
      <c r="V288" s="60"/>
    </row>
    <row r="289" spans="22:22" ht="15.75" x14ac:dyDescent="0.3">
      <c r="V289" s="60"/>
    </row>
    <row r="290" spans="22:22" ht="15.75" x14ac:dyDescent="0.3">
      <c r="V290" s="60"/>
    </row>
    <row r="291" spans="22:22" ht="15.75" x14ac:dyDescent="0.3">
      <c r="V291" s="60"/>
    </row>
    <row r="292" spans="22:22" ht="15.75" x14ac:dyDescent="0.3">
      <c r="V292" s="60"/>
    </row>
    <row r="293" spans="22:22" ht="15.75" x14ac:dyDescent="0.3">
      <c r="V293" s="60"/>
    </row>
    <row r="294" spans="22:22" ht="15.75" x14ac:dyDescent="0.3">
      <c r="V294" s="60"/>
    </row>
    <row r="295" spans="22:22" ht="15.75" x14ac:dyDescent="0.3">
      <c r="V295" s="60"/>
    </row>
    <row r="296" spans="22:22" ht="15.75" x14ac:dyDescent="0.3">
      <c r="V296" s="60"/>
    </row>
    <row r="297" spans="22:22" ht="15.75" x14ac:dyDescent="0.3">
      <c r="V297" s="60"/>
    </row>
    <row r="298" spans="22:22" ht="15.75" x14ac:dyDescent="0.3">
      <c r="V298" s="60"/>
    </row>
    <row r="299" spans="22:22" ht="15.75" x14ac:dyDescent="0.3">
      <c r="V299" s="60"/>
    </row>
    <row r="300" spans="22:22" ht="15.75" x14ac:dyDescent="0.3">
      <c r="V300" s="60"/>
    </row>
    <row r="301" spans="22:22" ht="15.75" x14ac:dyDescent="0.3">
      <c r="V301" s="60"/>
    </row>
    <row r="302" spans="22:22" ht="15.75" x14ac:dyDescent="0.3">
      <c r="V302" s="60"/>
    </row>
    <row r="303" spans="22:22" ht="15.75" x14ac:dyDescent="0.3">
      <c r="V303" s="60"/>
    </row>
    <row r="304" spans="22:22" ht="15.75" x14ac:dyDescent="0.3">
      <c r="V304" s="60"/>
    </row>
    <row r="305" spans="22:22" ht="15.75" x14ac:dyDescent="0.3">
      <c r="V305" s="60"/>
    </row>
    <row r="306" spans="22:22" ht="15.75" x14ac:dyDescent="0.3">
      <c r="V306" s="60"/>
    </row>
    <row r="307" spans="22:22" ht="15.75" x14ac:dyDescent="0.3">
      <c r="V307" s="60"/>
    </row>
    <row r="308" spans="22:22" ht="15.75" x14ac:dyDescent="0.3">
      <c r="V308" s="60"/>
    </row>
    <row r="309" spans="22:22" ht="15.75" x14ac:dyDescent="0.3">
      <c r="V309" s="60"/>
    </row>
    <row r="310" spans="22:22" ht="15.75" x14ac:dyDescent="0.3">
      <c r="V310" s="60"/>
    </row>
    <row r="311" spans="22:22" ht="15.75" x14ac:dyDescent="0.3">
      <c r="V311" s="60"/>
    </row>
    <row r="312" spans="22:22" ht="15.75" x14ac:dyDescent="0.3">
      <c r="V312" s="60"/>
    </row>
    <row r="313" spans="22:22" ht="15.75" x14ac:dyDescent="0.3">
      <c r="V313" s="60"/>
    </row>
    <row r="314" spans="22:22" ht="15.75" x14ac:dyDescent="0.3">
      <c r="V314" s="60"/>
    </row>
    <row r="315" spans="22:22" ht="15.75" x14ac:dyDescent="0.3">
      <c r="V315" s="60"/>
    </row>
    <row r="316" spans="22:22" ht="15.75" x14ac:dyDescent="0.3">
      <c r="V316" s="60"/>
    </row>
    <row r="317" spans="22:22" ht="15.75" x14ac:dyDescent="0.3">
      <c r="V317" s="60"/>
    </row>
    <row r="318" spans="22:22" ht="15.75" x14ac:dyDescent="0.3">
      <c r="V318" s="60"/>
    </row>
    <row r="319" spans="22:22" ht="15.75" x14ac:dyDescent="0.3">
      <c r="V319" s="60"/>
    </row>
    <row r="320" spans="22:22" ht="15.75" x14ac:dyDescent="0.3">
      <c r="V320" s="60"/>
    </row>
    <row r="321" spans="22:22" ht="15.75" x14ac:dyDescent="0.3">
      <c r="V321" s="60"/>
    </row>
    <row r="322" spans="22:22" ht="15.75" x14ac:dyDescent="0.3">
      <c r="V322" s="60"/>
    </row>
    <row r="323" spans="22:22" ht="15.75" x14ac:dyDescent="0.3">
      <c r="V323" s="60"/>
    </row>
    <row r="324" spans="22:22" ht="15.75" x14ac:dyDescent="0.3">
      <c r="V324" s="60"/>
    </row>
    <row r="325" spans="22:22" ht="15.75" x14ac:dyDescent="0.3">
      <c r="V325" s="60"/>
    </row>
    <row r="326" spans="22:22" ht="15.75" x14ac:dyDescent="0.3">
      <c r="V326" s="60"/>
    </row>
    <row r="327" spans="22:22" ht="15.75" x14ac:dyDescent="0.3">
      <c r="V327" s="60"/>
    </row>
    <row r="328" spans="22:22" ht="15.75" x14ac:dyDescent="0.3">
      <c r="V328" s="60"/>
    </row>
    <row r="329" spans="22:22" ht="15.75" x14ac:dyDescent="0.3">
      <c r="V329" s="60"/>
    </row>
    <row r="330" spans="22:22" ht="15.75" x14ac:dyDescent="0.3">
      <c r="V330" s="60"/>
    </row>
    <row r="331" spans="22:22" ht="15.75" x14ac:dyDescent="0.3">
      <c r="V331" s="60"/>
    </row>
    <row r="332" spans="22:22" ht="15.75" x14ac:dyDescent="0.3">
      <c r="V332" s="60"/>
    </row>
    <row r="333" spans="22:22" ht="15.75" x14ac:dyDescent="0.3">
      <c r="V333" s="60"/>
    </row>
    <row r="334" spans="22:22" ht="15.75" x14ac:dyDescent="0.3">
      <c r="V334" s="60"/>
    </row>
    <row r="335" spans="22:22" ht="15.75" x14ac:dyDescent="0.3">
      <c r="V335" s="60"/>
    </row>
    <row r="336" spans="22:22" ht="15.75" x14ac:dyDescent="0.3">
      <c r="V336" s="60"/>
    </row>
    <row r="337" spans="22:22" ht="15.75" x14ac:dyDescent="0.3">
      <c r="V337" s="60"/>
    </row>
    <row r="338" spans="22:22" ht="15.75" x14ac:dyDescent="0.3">
      <c r="V338" s="60"/>
    </row>
    <row r="339" spans="22:22" ht="15.75" x14ac:dyDescent="0.3">
      <c r="V339" s="60"/>
    </row>
    <row r="340" spans="22:22" ht="15.75" x14ac:dyDescent="0.3">
      <c r="V340" s="60"/>
    </row>
    <row r="341" spans="22:22" ht="15.75" x14ac:dyDescent="0.3">
      <c r="V341" s="60"/>
    </row>
    <row r="342" spans="22:22" ht="15.75" x14ac:dyDescent="0.3">
      <c r="V342" s="60"/>
    </row>
    <row r="343" spans="22:22" ht="15.75" x14ac:dyDescent="0.3">
      <c r="V343" s="60"/>
    </row>
    <row r="344" spans="22:22" ht="15.75" x14ac:dyDescent="0.3">
      <c r="V344" s="60"/>
    </row>
    <row r="345" spans="22:22" ht="15.75" x14ac:dyDescent="0.3">
      <c r="V345" s="60"/>
    </row>
    <row r="346" spans="22:22" ht="15.75" x14ac:dyDescent="0.3">
      <c r="V346" s="60"/>
    </row>
    <row r="347" spans="22:22" ht="15.75" x14ac:dyDescent="0.3">
      <c r="V347" s="60"/>
    </row>
    <row r="348" spans="22:22" ht="15.75" x14ac:dyDescent="0.3">
      <c r="V348" s="60"/>
    </row>
    <row r="349" spans="22:22" ht="15.75" x14ac:dyDescent="0.3">
      <c r="V349" s="60"/>
    </row>
    <row r="350" spans="22:22" ht="15.75" x14ac:dyDescent="0.3">
      <c r="V350" s="60"/>
    </row>
    <row r="351" spans="22:22" ht="15.75" x14ac:dyDescent="0.3">
      <c r="V351" s="60"/>
    </row>
    <row r="352" spans="22:22" ht="15.75" x14ac:dyDescent="0.3">
      <c r="V352" s="60"/>
    </row>
    <row r="353" spans="22:22" ht="15.75" x14ac:dyDescent="0.3">
      <c r="V353" s="60"/>
    </row>
    <row r="354" spans="22:22" ht="15.75" x14ac:dyDescent="0.3">
      <c r="V354" s="60"/>
    </row>
    <row r="355" spans="22:22" ht="15.75" x14ac:dyDescent="0.3">
      <c r="V355" s="60"/>
    </row>
    <row r="356" spans="22:22" ht="15.75" x14ac:dyDescent="0.3">
      <c r="V356" s="60"/>
    </row>
    <row r="357" spans="22:22" ht="15.75" x14ac:dyDescent="0.3">
      <c r="V357" s="60"/>
    </row>
    <row r="358" spans="22:22" ht="15.75" x14ac:dyDescent="0.3">
      <c r="V358" s="60"/>
    </row>
    <row r="359" spans="22:22" ht="15.75" x14ac:dyDescent="0.3">
      <c r="V359" s="60"/>
    </row>
    <row r="360" spans="22:22" ht="15.75" x14ac:dyDescent="0.3">
      <c r="V360" s="60"/>
    </row>
    <row r="361" spans="22:22" ht="15.75" x14ac:dyDescent="0.3">
      <c r="V361" s="60"/>
    </row>
    <row r="362" spans="22:22" ht="15.75" x14ac:dyDescent="0.3">
      <c r="V362" s="60"/>
    </row>
    <row r="363" spans="22:22" ht="15.75" x14ac:dyDescent="0.3">
      <c r="V363" s="60"/>
    </row>
    <row r="364" spans="22:22" ht="15.75" x14ac:dyDescent="0.3">
      <c r="V364" s="60"/>
    </row>
    <row r="365" spans="22:22" ht="15.75" x14ac:dyDescent="0.3">
      <c r="V365" s="60"/>
    </row>
    <row r="366" spans="22:22" ht="15.75" x14ac:dyDescent="0.3">
      <c r="V366" s="60"/>
    </row>
    <row r="367" spans="22:22" ht="15.75" x14ac:dyDescent="0.3">
      <c r="V367" s="60"/>
    </row>
    <row r="368" spans="22:22" ht="15.75" x14ac:dyDescent="0.3">
      <c r="V368" s="60"/>
    </row>
    <row r="369" spans="22:22" ht="15.75" x14ac:dyDescent="0.3">
      <c r="V369" s="60"/>
    </row>
    <row r="370" spans="22:22" ht="15.75" x14ac:dyDescent="0.3">
      <c r="V370" s="60"/>
    </row>
    <row r="371" spans="22:22" ht="15.75" x14ac:dyDescent="0.3">
      <c r="V371" s="60"/>
    </row>
    <row r="372" spans="22:22" ht="15.75" x14ac:dyDescent="0.3">
      <c r="V372" s="60"/>
    </row>
    <row r="373" spans="22:22" ht="15.75" x14ac:dyDescent="0.3">
      <c r="V373" s="60"/>
    </row>
    <row r="374" spans="22:22" ht="15.75" x14ac:dyDescent="0.3">
      <c r="V374" s="60"/>
    </row>
    <row r="375" spans="22:22" ht="15.75" x14ac:dyDescent="0.3">
      <c r="V375" s="60"/>
    </row>
    <row r="376" spans="22:22" ht="15.75" x14ac:dyDescent="0.3">
      <c r="V376" s="60"/>
    </row>
    <row r="377" spans="22:22" ht="15.75" x14ac:dyDescent="0.3">
      <c r="V377" s="60"/>
    </row>
    <row r="378" spans="22:22" ht="15.75" x14ac:dyDescent="0.3">
      <c r="V378" s="60"/>
    </row>
    <row r="379" spans="22:22" ht="15.75" x14ac:dyDescent="0.3">
      <c r="V379" s="60"/>
    </row>
    <row r="380" spans="22:22" ht="15.75" x14ac:dyDescent="0.3">
      <c r="V380" s="60"/>
    </row>
    <row r="381" spans="22:22" ht="15.75" x14ac:dyDescent="0.3">
      <c r="V381" s="60"/>
    </row>
    <row r="382" spans="22:22" ht="15.75" x14ac:dyDescent="0.3">
      <c r="V382" s="60"/>
    </row>
    <row r="383" spans="22:22" ht="15.75" x14ac:dyDescent="0.3">
      <c r="V383" s="60"/>
    </row>
    <row r="384" spans="22:22" ht="15.75" x14ac:dyDescent="0.3">
      <c r="V384" s="60"/>
    </row>
    <row r="385" spans="22:22" ht="15.75" x14ac:dyDescent="0.3">
      <c r="V385" s="60"/>
    </row>
    <row r="386" spans="22:22" ht="15.75" x14ac:dyDescent="0.3">
      <c r="V386" s="60"/>
    </row>
    <row r="387" spans="22:22" ht="15.75" x14ac:dyDescent="0.3">
      <c r="V387" s="60"/>
    </row>
    <row r="388" spans="22:22" ht="15.75" x14ac:dyDescent="0.3">
      <c r="V388" s="60"/>
    </row>
    <row r="389" spans="22:22" ht="15.75" x14ac:dyDescent="0.3">
      <c r="V389" s="60"/>
    </row>
    <row r="390" spans="22:22" ht="15.75" x14ac:dyDescent="0.3">
      <c r="V390" s="60"/>
    </row>
    <row r="391" spans="22:22" ht="15.75" x14ac:dyDescent="0.3">
      <c r="V391" s="60"/>
    </row>
    <row r="392" spans="22:22" ht="15.75" x14ac:dyDescent="0.3">
      <c r="V392" s="60"/>
    </row>
    <row r="393" spans="22:22" ht="15.75" x14ac:dyDescent="0.3">
      <c r="V393" s="60"/>
    </row>
    <row r="394" spans="22:22" ht="15.75" x14ac:dyDescent="0.3">
      <c r="V394" s="60"/>
    </row>
    <row r="395" spans="22:22" ht="15.75" x14ac:dyDescent="0.3">
      <c r="V395" s="60"/>
    </row>
    <row r="396" spans="22:22" ht="15.75" x14ac:dyDescent="0.3">
      <c r="V396" s="60"/>
    </row>
    <row r="397" spans="22:22" ht="15.75" x14ac:dyDescent="0.3">
      <c r="V397" s="60"/>
    </row>
    <row r="398" spans="22:22" ht="15.75" x14ac:dyDescent="0.3">
      <c r="V398" s="60"/>
    </row>
    <row r="399" spans="22:22" ht="15.75" x14ac:dyDescent="0.3">
      <c r="V399" s="60"/>
    </row>
    <row r="400" spans="22:22" ht="15.75" x14ac:dyDescent="0.3">
      <c r="V400" s="60"/>
    </row>
    <row r="401" spans="22:22" ht="15.75" x14ac:dyDescent="0.3">
      <c r="V401" s="60"/>
    </row>
    <row r="402" spans="22:22" ht="15.75" x14ac:dyDescent="0.3">
      <c r="V402" s="60"/>
    </row>
    <row r="403" spans="22:22" ht="15.75" x14ac:dyDescent="0.3">
      <c r="V403" s="60"/>
    </row>
    <row r="404" spans="22:22" ht="15.75" x14ac:dyDescent="0.3">
      <c r="V404" s="60"/>
    </row>
    <row r="405" spans="22:22" ht="15.75" x14ac:dyDescent="0.3">
      <c r="V405" s="60"/>
    </row>
    <row r="406" spans="22:22" ht="15.75" x14ac:dyDescent="0.3">
      <c r="V406" s="60"/>
    </row>
    <row r="407" spans="22:22" ht="15.75" x14ac:dyDescent="0.3">
      <c r="V407" s="60"/>
    </row>
    <row r="408" spans="22:22" ht="15.75" x14ac:dyDescent="0.3">
      <c r="V408" s="60"/>
    </row>
    <row r="409" spans="22:22" ht="15.75" x14ac:dyDescent="0.3">
      <c r="V409" s="60"/>
    </row>
    <row r="410" spans="22:22" ht="15.75" x14ac:dyDescent="0.3">
      <c r="V410" s="60"/>
    </row>
    <row r="411" spans="22:22" ht="15.75" x14ac:dyDescent="0.3">
      <c r="V411" s="60"/>
    </row>
    <row r="412" spans="22:22" ht="15.75" x14ac:dyDescent="0.3">
      <c r="V412" s="60"/>
    </row>
    <row r="413" spans="22:22" ht="15.75" x14ac:dyDescent="0.3">
      <c r="V413" s="60"/>
    </row>
    <row r="414" spans="22:22" ht="15.75" x14ac:dyDescent="0.3">
      <c r="V414" s="60"/>
    </row>
    <row r="415" spans="22:22" ht="15.75" x14ac:dyDescent="0.3">
      <c r="V415" s="60"/>
    </row>
    <row r="416" spans="22:22" ht="15.75" x14ac:dyDescent="0.3">
      <c r="V416" s="60"/>
    </row>
    <row r="417" spans="22:22" ht="15.75" x14ac:dyDescent="0.3">
      <c r="V417" s="60"/>
    </row>
    <row r="418" spans="22:22" ht="15.75" x14ac:dyDescent="0.3">
      <c r="V418" s="60"/>
    </row>
    <row r="419" spans="22:22" ht="15.75" x14ac:dyDescent="0.3">
      <c r="V419" s="60"/>
    </row>
    <row r="420" spans="22:22" ht="15.75" x14ac:dyDescent="0.3">
      <c r="V420" s="60"/>
    </row>
    <row r="421" spans="22:22" ht="15.75" x14ac:dyDescent="0.3">
      <c r="V421" s="60"/>
    </row>
    <row r="422" spans="22:22" ht="15.75" x14ac:dyDescent="0.3">
      <c r="V422" s="60"/>
    </row>
    <row r="423" spans="22:22" ht="15.75" x14ac:dyDescent="0.3">
      <c r="V423" s="60"/>
    </row>
    <row r="424" spans="22:22" ht="15.75" x14ac:dyDescent="0.3">
      <c r="V424" s="60"/>
    </row>
    <row r="425" spans="22:22" ht="15.75" x14ac:dyDescent="0.3">
      <c r="V425" s="60"/>
    </row>
    <row r="426" spans="22:22" ht="15.75" x14ac:dyDescent="0.3">
      <c r="V426" s="60"/>
    </row>
    <row r="427" spans="22:22" ht="15.75" x14ac:dyDescent="0.3">
      <c r="V427" s="60"/>
    </row>
    <row r="428" spans="22:22" ht="15.75" x14ac:dyDescent="0.3">
      <c r="V428" s="60"/>
    </row>
    <row r="429" spans="22:22" ht="15.75" x14ac:dyDescent="0.3">
      <c r="V429" s="60"/>
    </row>
    <row r="430" spans="22:22" ht="15.75" x14ac:dyDescent="0.3">
      <c r="V430" s="60"/>
    </row>
    <row r="431" spans="22:22" ht="15.75" x14ac:dyDescent="0.3">
      <c r="V431" s="60"/>
    </row>
    <row r="432" spans="22:22" ht="15.75" x14ac:dyDescent="0.3">
      <c r="V432" s="60"/>
    </row>
    <row r="433" spans="22:22" ht="15.75" x14ac:dyDescent="0.3">
      <c r="V433" s="60"/>
    </row>
    <row r="434" spans="22:22" ht="15.75" x14ac:dyDescent="0.3">
      <c r="V434" s="60"/>
    </row>
    <row r="435" spans="22:22" ht="15.75" x14ac:dyDescent="0.3">
      <c r="V435" s="60"/>
    </row>
    <row r="436" spans="22:22" ht="15.75" x14ac:dyDescent="0.3">
      <c r="V436" s="60"/>
    </row>
    <row r="437" spans="22:22" ht="15.75" x14ac:dyDescent="0.3">
      <c r="V437" s="60"/>
    </row>
    <row r="438" spans="22:22" ht="15.75" x14ac:dyDescent="0.3">
      <c r="V438" s="60"/>
    </row>
    <row r="439" spans="22:22" ht="15.75" x14ac:dyDescent="0.3">
      <c r="V439" s="60"/>
    </row>
    <row r="440" spans="22:22" ht="15.75" x14ac:dyDescent="0.3">
      <c r="V440" s="60"/>
    </row>
    <row r="441" spans="22:22" ht="15.75" x14ac:dyDescent="0.3">
      <c r="V441" s="60"/>
    </row>
    <row r="442" spans="22:22" ht="15.75" x14ac:dyDescent="0.3">
      <c r="V442" s="60"/>
    </row>
    <row r="443" spans="22:22" ht="15.75" x14ac:dyDescent="0.3">
      <c r="V443" s="60"/>
    </row>
    <row r="444" spans="22:22" ht="15.75" x14ac:dyDescent="0.3">
      <c r="V444" s="60"/>
    </row>
    <row r="445" spans="22:22" ht="15.75" x14ac:dyDescent="0.3">
      <c r="V445" s="60"/>
    </row>
    <row r="446" spans="22:22" ht="15.75" x14ac:dyDescent="0.3">
      <c r="V446" s="60"/>
    </row>
    <row r="447" spans="22:22" ht="15.75" x14ac:dyDescent="0.3">
      <c r="V447" s="60"/>
    </row>
    <row r="448" spans="22:22" ht="15.75" x14ac:dyDescent="0.3">
      <c r="V448" s="60"/>
    </row>
    <row r="449" spans="22:22" ht="15.75" x14ac:dyDescent="0.3">
      <c r="V449" s="60"/>
    </row>
  </sheetData>
  <mergeCells count="2">
    <mergeCell ref="U1:AD1"/>
    <mergeCell ref="U43:AD45"/>
  </mergeCells>
  <pageMargins left="0.7" right="0.7" top="0.75" bottom="0.75" header="0.3" footer="0.3"/>
  <pageSetup fitToWidth="0" fitToHeight="0"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AN90"/>
  <sheetViews>
    <sheetView tabSelected="1" topLeftCell="A13" zoomScale="50" zoomScaleNormal="50" zoomScaleSheetLayoutView="40" workbookViewId="0">
      <selection activeCell="X64" sqref="X64"/>
    </sheetView>
  </sheetViews>
  <sheetFormatPr defaultRowHeight="15" x14ac:dyDescent="0.25"/>
  <sheetData>
    <row r="1" spans="2:40" x14ac:dyDescent="0.25">
      <c r="C1">
        <f>STDEV(C3:G22)</f>
        <v>17.785101765359848</v>
      </c>
      <c r="D1">
        <f>STDEV(C23:G90)</f>
        <v>13.896651270975653</v>
      </c>
      <c r="F1">
        <f>STDEV(C3:G22)</f>
        <v>17.785101765359848</v>
      </c>
      <c r="G1">
        <f>STDEV(C23:G90)</f>
        <v>13.896651270975653</v>
      </c>
      <c r="I1">
        <f>MAX(C3:I90)</f>
        <v>48.135300000000001</v>
      </c>
      <c r="K1" s="119" t="s">
        <v>176</v>
      </c>
      <c r="L1" s="119"/>
      <c r="M1" s="119"/>
      <c r="N1" s="119"/>
      <c r="O1" s="119"/>
      <c r="P1" s="119"/>
      <c r="Q1" s="119"/>
      <c r="R1" s="119"/>
      <c r="S1" s="119"/>
      <c r="T1" s="119"/>
      <c r="U1" s="119"/>
      <c r="V1" s="119"/>
      <c r="W1" s="119"/>
      <c r="X1" s="119"/>
      <c r="Y1" s="119"/>
      <c r="Z1" s="119"/>
      <c r="AA1" s="119"/>
      <c r="AB1" s="119"/>
      <c r="AC1" s="119"/>
      <c r="AD1" s="119"/>
    </row>
    <row r="2" spans="2:40" x14ac:dyDescent="0.25">
      <c r="C2" t="s">
        <v>37</v>
      </c>
      <c r="D2" t="s">
        <v>38</v>
      </c>
      <c r="E2" t="s">
        <v>39</v>
      </c>
      <c r="F2" t="s">
        <v>40</v>
      </c>
      <c r="G2" t="s">
        <v>41</v>
      </c>
      <c r="I2">
        <f>MIN(C3:I90)</f>
        <v>-50.461500000000001</v>
      </c>
      <c r="K2" s="119"/>
      <c r="L2" s="119"/>
      <c r="M2" s="119"/>
      <c r="N2" s="119"/>
      <c r="O2" s="119"/>
      <c r="P2" s="119"/>
      <c r="Q2" s="119"/>
      <c r="R2" s="119"/>
      <c r="S2" s="119"/>
      <c r="T2" s="119"/>
      <c r="U2" s="119"/>
      <c r="V2" s="119"/>
      <c r="W2" s="119"/>
      <c r="X2" s="119"/>
      <c r="Y2" s="119"/>
      <c r="Z2" s="119"/>
      <c r="AA2" s="119"/>
      <c r="AB2" s="119"/>
      <c r="AC2" s="119"/>
      <c r="AD2" s="119"/>
    </row>
    <row r="3" spans="2:40" x14ac:dyDescent="0.25">
      <c r="B3">
        <v>1983</v>
      </c>
      <c r="C3">
        <v>-20.520900000000001</v>
      </c>
      <c r="D3">
        <v>3.7155</v>
      </c>
      <c r="E3">
        <v>-20.595800000000001</v>
      </c>
      <c r="F3">
        <v>7.2751000000000001</v>
      </c>
      <c r="G3">
        <v>-1.9763999999999999</v>
      </c>
      <c r="H3">
        <v>31.959399999999999</v>
      </c>
      <c r="I3">
        <v>-13.3787</v>
      </c>
    </row>
    <row r="4" spans="2:40" x14ac:dyDescent="0.25">
      <c r="B4">
        <v>1983.25</v>
      </c>
      <c r="C4">
        <v>-10.183199999999999</v>
      </c>
      <c r="D4">
        <v>2.2587999999999999</v>
      </c>
      <c r="E4">
        <v>6.1188000000000002</v>
      </c>
      <c r="F4">
        <v>17.380500000000001</v>
      </c>
      <c r="G4">
        <v>-22.486499999999999</v>
      </c>
      <c r="H4">
        <v>21.001799999999999</v>
      </c>
      <c r="I4">
        <v>-18.157699999999998</v>
      </c>
    </row>
    <row r="5" spans="2:40" x14ac:dyDescent="0.25">
      <c r="B5">
        <v>1983.5</v>
      </c>
      <c r="C5">
        <v>-24.337199999999999</v>
      </c>
      <c r="D5">
        <v>-14.9358</v>
      </c>
      <c r="E5">
        <v>-14.875299999999999</v>
      </c>
      <c r="F5">
        <v>-43.946599999999997</v>
      </c>
      <c r="G5">
        <v>35.564300000000003</v>
      </c>
      <c r="H5">
        <v>46.996000000000002</v>
      </c>
      <c r="I5">
        <v>-6.8696999999999999</v>
      </c>
      <c r="AN5" t="s">
        <v>203</v>
      </c>
    </row>
    <row r="6" spans="2:40" x14ac:dyDescent="0.25">
      <c r="B6">
        <v>1983.75</v>
      </c>
      <c r="C6">
        <v>-8.9863</v>
      </c>
      <c r="D6">
        <v>6.4061000000000003</v>
      </c>
      <c r="E6">
        <v>-0.88959999999999995</v>
      </c>
      <c r="F6">
        <v>-11.4962</v>
      </c>
      <c r="G6">
        <v>-0.10580000000000001</v>
      </c>
      <c r="H6">
        <v>5.7384000000000004</v>
      </c>
      <c r="I6">
        <v>0.1411</v>
      </c>
      <c r="AN6" t="s">
        <v>203</v>
      </c>
    </row>
    <row r="7" spans="2:40" x14ac:dyDescent="0.25">
      <c r="B7">
        <v>1984</v>
      </c>
      <c r="C7">
        <v>23.495000000000001</v>
      </c>
      <c r="D7">
        <v>5.2601000000000004</v>
      </c>
      <c r="E7">
        <v>12.1951</v>
      </c>
      <c r="F7">
        <v>-9.7999999999999997E-3</v>
      </c>
      <c r="G7">
        <v>-24.484000000000002</v>
      </c>
      <c r="H7">
        <v>-1.0181</v>
      </c>
      <c r="I7">
        <v>5.3465999999999996</v>
      </c>
      <c r="AN7" t="s">
        <v>203</v>
      </c>
    </row>
    <row r="8" spans="2:40" x14ac:dyDescent="0.25">
      <c r="B8">
        <v>1984.25</v>
      </c>
      <c r="C8">
        <v>2.1095000000000002</v>
      </c>
      <c r="D8">
        <v>-11.7393</v>
      </c>
      <c r="E8">
        <v>-0.23619999999999999</v>
      </c>
      <c r="F8">
        <v>-12.476800000000001</v>
      </c>
      <c r="G8">
        <v>0.74380000000000002</v>
      </c>
      <c r="H8">
        <v>4.9401000000000002</v>
      </c>
      <c r="I8">
        <v>11.949299999999999</v>
      </c>
      <c r="AN8" t="s">
        <v>203</v>
      </c>
    </row>
    <row r="9" spans="2:40" x14ac:dyDescent="0.25">
      <c r="B9">
        <v>1984.5</v>
      </c>
      <c r="C9">
        <v>-17.905799999999999</v>
      </c>
      <c r="D9">
        <v>-5.9650999999999996</v>
      </c>
      <c r="E9">
        <v>22.633900000000001</v>
      </c>
      <c r="F9">
        <v>35.735799999999998</v>
      </c>
      <c r="G9">
        <v>-36.838000000000001</v>
      </c>
      <c r="H9">
        <v>-5.8906999999999998</v>
      </c>
      <c r="I9">
        <v>-5.2342000000000004</v>
      </c>
      <c r="AN9" t="s">
        <v>203</v>
      </c>
    </row>
    <row r="10" spans="2:40" x14ac:dyDescent="0.25">
      <c r="B10">
        <v>1984.75</v>
      </c>
      <c r="C10">
        <v>-22.6219</v>
      </c>
      <c r="D10">
        <v>5.7649999999999997</v>
      </c>
      <c r="E10">
        <v>20.099599999999999</v>
      </c>
      <c r="F10">
        <v>30.164000000000001</v>
      </c>
      <c r="G10">
        <v>-50.461500000000001</v>
      </c>
      <c r="H10">
        <v>-4.1821000000000002</v>
      </c>
      <c r="I10">
        <v>13.1861</v>
      </c>
      <c r="AN10" t="s">
        <v>203</v>
      </c>
    </row>
    <row r="11" spans="2:40" x14ac:dyDescent="0.25">
      <c r="B11">
        <v>1985</v>
      </c>
      <c r="C11">
        <v>8.6385000000000005</v>
      </c>
      <c r="D11">
        <v>15.837400000000001</v>
      </c>
      <c r="E11">
        <v>16.785799999999998</v>
      </c>
      <c r="F11">
        <v>1.4432</v>
      </c>
      <c r="G11">
        <v>-28.154699999999998</v>
      </c>
      <c r="H11">
        <v>-5.5057999999999998</v>
      </c>
      <c r="I11">
        <v>2.0872000000000002</v>
      </c>
      <c r="AN11" t="s">
        <v>203</v>
      </c>
    </row>
    <row r="12" spans="2:40" x14ac:dyDescent="0.25">
      <c r="B12">
        <v>1985.25</v>
      </c>
      <c r="C12">
        <v>-8.4442000000000004</v>
      </c>
      <c r="D12">
        <v>14.2705</v>
      </c>
      <c r="E12">
        <v>19.120999999999999</v>
      </c>
      <c r="F12">
        <v>-2.0099</v>
      </c>
      <c r="G12">
        <v>-27.1678</v>
      </c>
      <c r="H12">
        <v>4.0899999999999999E-2</v>
      </c>
      <c r="I12">
        <v>1.0609</v>
      </c>
      <c r="AN12" t="s">
        <v>203</v>
      </c>
    </row>
    <row r="13" spans="2:40" x14ac:dyDescent="0.25">
      <c r="B13">
        <v>1985.5</v>
      </c>
      <c r="C13">
        <v>-8.1640999999999995</v>
      </c>
      <c r="D13">
        <v>14.593</v>
      </c>
      <c r="E13">
        <v>-5.0972999999999997</v>
      </c>
      <c r="F13">
        <v>-29.165099999999999</v>
      </c>
      <c r="G13">
        <v>16.608699999999999</v>
      </c>
      <c r="H13">
        <v>41.257300000000001</v>
      </c>
      <c r="I13">
        <v>-32.893300000000004</v>
      </c>
    </row>
    <row r="14" spans="2:40" x14ac:dyDescent="0.25">
      <c r="B14">
        <v>1985.75</v>
      </c>
      <c r="C14">
        <v>4.2771999999999997</v>
      </c>
      <c r="D14">
        <v>2.6741000000000001</v>
      </c>
      <c r="E14">
        <v>12.7464</v>
      </c>
      <c r="F14">
        <v>6.5670000000000002</v>
      </c>
      <c r="G14">
        <v>-16.189599999999999</v>
      </c>
      <c r="H14">
        <v>23.091100000000001</v>
      </c>
      <c r="I14">
        <v>-29.017600000000002</v>
      </c>
    </row>
    <row r="15" spans="2:40" x14ac:dyDescent="0.25">
      <c r="B15">
        <v>1986</v>
      </c>
      <c r="C15">
        <v>-30.8062</v>
      </c>
      <c r="D15">
        <v>-0.33789999999999998</v>
      </c>
      <c r="E15">
        <v>-5.5880999999999998</v>
      </c>
      <c r="F15">
        <v>-4.681</v>
      </c>
      <c r="G15">
        <v>5.5704000000000002</v>
      </c>
      <c r="H15">
        <v>22.880299999999998</v>
      </c>
      <c r="I15">
        <v>-3.1507000000000001</v>
      </c>
    </row>
    <row r="16" spans="2:40" x14ac:dyDescent="0.25">
      <c r="B16">
        <v>1986.25</v>
      </c>
      <c r="C16">
        <v>-13.430099999999999</v>
      </c>
      <c r="D16">
        <v>8.6626999999999992</v>
      </c>
      <c r="E16">
        <v>-13.612</v>
      </c>
      <c r="F16">
        <v>-12.9129</v>
      </c>
      <c r="G16">
        <v>-4.3952999999999998</v>
      </c>
      <c r="H16">
        <v>19.082599999999999</v>
      </c>
      <c r="I16">
        <v>15.770099999999999</v>
      </c>
    </row>
    <row r="17" spans="2:9" x14ac:dyDescent="0.25">
      <c r="B17">
        <v>1986.5</v>
      </c>
      <c r="C17">
        <v>-2.9142999999999999</v>
      </c>
      <c r="D17">
        <v>23.8248</v>
      </c>
      <c r="E17">
        <v>-8.0792000000000002</v>
      </c>
      <c r="F17">
        <v>-3.0253999999999999</v>
      </c>
      <c r="G17">
        <v>-19.843900000000001</v>
      </c>
      <c r="H17">
        <v>0.95169999999999999</v>
      </c>
      <c r="I17">
        <v>7.6134000000000004</v>
      </c>
    </row>
    <row r="18" spans="2:9" x14ac:dyDescent="0.25">
      <c r="B18">
        <v>1986.75</v>
      </c>
      <c r="C18">
        <v>10.288600000000001</v>
      </c>
      <c r="D18">
        <v>12.753299999999999</v>
      </c>
      <c r="E18">
        <v>8.2819000000000003</v>
      </c>
      <c r="F18">
        <v>7.0903</v>
      </c>
      <c r="G18">
        <v>-15.687900000000001</v>
      </c>
      <c r="H18">
        <v>-2.5512000000000001</v>
      </c>
      <c r="I18">
        <v>-10.526400000000001</v>
      </c>
    </row>
    <row r="19" spans="2:9" x14ac:dyDescent="0.25">
      <c r="B19">
        <v>1987</v>
      </c>
      <c r="C19">
        <v>14.839</v>
      </c>
      <c r="D19">
        <v>4.5983000000000001</v>
      </c>
      <c r="E19">
        <v>1.8948</v>
      </c>
      <c r="F19">
        <v>1.7331000000000001</v>
      </c>
      <c r="G19">
        <v>-3.7835999999999999</v>
      </c>
      <c r="H19">
        <v>5.5674999999999999</v>
      </c>
      <c r="I19">
        <v>-8.11</v>
      </c>
    </row>
    <row r="20" spans="2:9" x14ac:dyDescent="0.25">
      <c r="B20">
        <v>1987.25</v>
      </c>
      <c r="C20">
        <v>-35.680399999999999</v>
      </c>
      <c r="D20">
        <v>-11.8926</v>
      </c>
      <c r="E20">
        <v>-21.769600000000001</v>
      </c>
      <c r="F20">
        <v>-26.967300000000002</v>
      </c>
      <c r="G20">
        <v>42.844700000000003</v>
      </c>
      <c r="H20">
        <v>24.017800000000001</v>
      </c>
      <c r="I20">
        <v>-6.3712</v>
      </c>
    </row>
    <row r="21" spans="2:9" x14ac:dyDescent="0.25">
      <c r="B21">
        <v>1987.5</v>
      </c>
      <c r="C21">
        <v>-8.4242000000000008</v>
      </c>
      <c r="D21">
        <v>2.6503000000000001</v>
      </c>
      <c r="E21">
        <v>-5.8491</v>
      </c>
      <c r="F21">
        <v>-4.2340999999999998</v>
      </c>
      <c r="G21">
        <v>7.7234999999999996</v>
      </c>
      <c r="H21">
        <v>4.8955000000000002</v>
      </c>
      <c r="I21">
        <v>-6.7992999999999997</v>
      </c>
    </row>
    <row r="22" spans="2:9" x14ac:dyDescent="0.25">
      <c r="B22">
        <v>1987.75</v>
      </c>
      <c r="C22">
        <v>-11.9628</v>
      </c>
      <c r="D22">
        <v>13.3552</v>
      </c>
      <c r="E22">
        <v>22.069199999999999</v>
      </c>
      <c r="F22">
        <v>22.041</v>
      </c>
      <c r="G22">
        <v>-41.249600000000001</v>
      </c>
      <c r="H22">
        <v>-13.8062</v>
      </c>
      <c r="I22">
        <v>-4.8196000000000003</v>
      </c>
    </row>
    <row r="23" spans="2:9" x14ac:dyDescent="0.25">
      <c r="B23">
        <v>1988</v>
      </c>
      <c r="C23">
        <v>-20.9009</v>
      </c>
      <c r="D23">
        <v>8.6279000000000003</v>
      </c>
      <c r="E23">
        <v>19.684699999999999</v>
      </c>
      <c r="F23">
        <v>23.5139</v>
      </c>
      <c r="G23">
        <v>-35.091000000000001</v>
      </c>
      <c r="H23">
        <v>-19.583100000000002</v>
      </c>
      <c r="I23">
        <v>16.986999999999998</v>
      </c>
    </row>
    <row r="24" spans="2:9" x14ac:dyDescent="0.25">
      <c r="B24">
        <v>1988.25</v>
      </c>
      <c r="C24">
        <v>-6.0933999999999999</v>
      </c>
      <c r="D24">
        <v>-1.2890999999999999</v>
      </c>
      <c r="E24">
        <v>-2.9683000000000002</v>
      </c>
      <c r="F24">
        <v>-10.115600000000001</v>
      </c>
      <c r="G24">
        <v>14.4514</v>
      </c>
      <c r="H24">
        <v>-4.5464000000000002</v>
      </c>
      <c r="I24">
        <v>6.1113</v>
      </c>
    </row>
    <row r="25" spans="2:9" x14ac:dyDescent="0.25">
      <c r="B25">
        <v>1988.5</v>
      </c>
      <c r="C25">
        <v>-16.6541</v>
      </c>
      <c r="D25">
        <v>-9.7690999999999999</v>
      </c>
      <c r="E25">
        <v>-5.8276000000000003</v>
      </c>
      <c r="F25">
        <v>-8.2460000000000004</v>
      </c>
      <c r="G25">
        <v>20.720400000000001</v>
      </c>
      <c r="H25">
        <v>2.5954000000000002</v>
      </c>
      <c r="I25">
        <v>2.3258000000000001</v>
      </c>
    </row>
    <row r="26" spans="2:9" x14ac:dyDescent="0.25">
      <c r="B26">
        <v>1988.75</v>
      </c>
      <c r="C26">
        <v>0.35449999999999998</v>
      </c>
      <c r="D26">
        <v>4.3287000000000004</v>
      </c>
      <c r="E26">
        <v>12.4411</v>
      </c>
      <c r="F26">
        <v>12.674899999999999</v>
      </c>
      <c r="G26">
        <v>-11.269399999999999</v>
      </c>
      <c r="H26">
        <v>-7.1641000000000004</v>
      </c>
      <c r="I26">
        <v>-3.8065000000000002</v>
      </c>
    </row>
    <row r="27" spans="2:9" x14ac:dyDescent="0.25">
      <c r="B27">
        <v>1989</v>
      </c>
      <c r="C27">
        <v>-2.7835999999999999</v>
      </c>
      <c r="D27">
        <v>-2.2229999999999999</v>
      </c>
      <c r="E27">
        <v>1.4402999999999999</v>
      </c>
      <c r="F27">
        <v>-1.1552</v>
      </c>
      <c r="G27">
        <v>-12.893700000000001</v>
      </c>
      <c r="H27">
        <v>0.52159999999999995</v>
      </c>
      <c r="I27">
        <v>19.7227</v>
      </c>
    </row>
    <row r="28" spans="2:9" x14ac:dyDescent="0.25">
      <c r="B28">
        <v>1989.25</v>
      </c>
      <c r="C28">
        <v>-8.2858000000000001</v>
      </c>
      <c r="D28">
        <v>1.6649</v>
      </c>
      <c r="E28">
        <v>8.5587999999999997</v>
      </c>
      <c r="F28">
        <v>11.450200000000001</v>
      </c>
      <c r="G28">
        <v>-26.253299999999999</v>
      </c>
      <c r="H28">
        <v>-0.27610000000000001</v>
      </c>
      <c r="I28">
        <v>10.710599999999999</v>
      </c>
    </row>
    <row r="29" spans="2:9" x14ac:dyDescent="0.25">
      <c r="B29">
        <v>1989.5</v>
      </c>
      <c r="C29">
        <v>21.364699999999999</v>
      </c>
      <c r="D29">
        <v>27.346299999999999</v>
      </c>
      <c r="E29">
        <v>15.5411</v>
      </c>
      <c r="F29">
        <v>17.786999999999999</v>
      </c>
      <c r="G29">
        <v>-33.452800000000003</v>
      </c>
      <c r="H29">
        <v>-19.164899999999999</v>
      </c>
      <c r="I29">
        <v>2.4220000000000002</v>
      </c>
    </row>
    <row r="30" spans="2:9" x14ac:dyDescent="0.25">
      <c r="B30">
        <v>1989.75</v>
      </c>
      <c r="C30">
        <v>16.132400000000001</v>
      </c>
      <c r="D30">
        <v>16.507100000000001</v>
      </c>
      <c r="E30">
        <v>6.8592000000000004</v>
      </c>
      <c r="F30">
        <v>8.8245000000000005</v>
      </c>
      <c r="G30">
        <v>-36.552100000000003</v>
      </c>
      <c r="H30">
        <v>-8.2617999999999991</v>
      </c>
      <c r="I30">
        <v>10.998799999999999</v>
      </c>
    </row>
    <row r="31" spans="2:9" x14ac:dyDescent="0.25">
      <c r="B31">
        <v>1990</v>
      </c>
      <c r="C31">
        <v>-0.40310000000000001</v>
      </c>
      <c r="D31">
        <v>-3.0998000000000001</v>
      </c>
      <c r="E31">
        <v>-15.271100000000001</v>
      </c>
      <c r="F31">
        <v>-23.023</v>
      </c>
      <c r="G31">
        <v>14.3132</v>
      </c>
      <c r="H31">
        <v>14.134</v>
      </c>
      <c r="I31">
        <v>7.4743000000000004</v>
      </c>
    </row>
    <row r="32" spans="2:9" x14ac:dyDescent="0.25">
      <c r="B32">
        <v>1990.25</v>
      </c>
      <c r="C32">
        <v>-27.636800000000001</v>
      </c>
      <c r="D32">
        <v>-5.5868000000000002</v>
      </c>
      <c r="E32">
        <v>-8.3343000000000007</v>
      </c>
      <c r="F32">
        <v>-16.058</v>
      </c>
      <c r="G32">
        <v>14.8027</v>
      </c>
      <c r="H32">
        <v>13.542299999999999</v>
      </c>
      <c r="I32">
        <v>-1.8048999999999999</v>
      </c>
    </row>
    <row r="33" spans="2:9" x14ac:dyDescent="0.25">
      <c r="B33">
        <v>1990.5</v>
      </c>
      <c r="C33">
        <v>-6.3780000000000001</v>
      </c>
      <c r="D33">
        <v>17.434899999999999</v>
      </c>
      <c r="E33">
        <v>14.3627</v>
      </c>
      <c r="F33">
        <v>10.003299999999999</v>
      </c>
      <c r="G33">
        <v>-20.2151</v>
      </c>
      <c r="H33">
        <v>-8.5968999999999998</v>
      </c>
      <c r="I33">
        <v>-3.1417999999999999</v>
      </c>
    </row>
    <row r="34" spans="2:9" x14ac:dyDescent="0.25">
      <c r="B34">
        <v>1990.75</v>
      </c>
      <c r="C34">
        <v>-14.126799999999999</v>
      </c>
      <c r="D34">
        <v>13.0985</v>
      </c>
      <c r="E34">
        <v>13.8278</v>
      </c>
      <c r="F34">
        <v>6.3842999999999996</v>
      </c>
      <c r="G34">
        <v>-11.3843</v>
      </c>
      <c r="H34">
        <v>-8.7921999999999993</v>
      </c>
      <c r="I34">
        <v>-6.1597</v>
      </c>
    </row>
    <row r="35" spans="2:9" x14ac:dyDescent="0.25">
      <c r="B35">
        <v>1991</v>
      </c>
      <c r="C35">
        <v>-9.3889999999999993</v>
      </c>
      <c r="D35">
        <v>8.2902000000000005</v>
      </c>
      <c r="E35">
        <v>9.3271999999999995</v>
      </c>
      <c r="F35">
        <v>0.54610000000000003</v>
      </c>
      <c r="G35">
        <v>-9.5315999999999992</v>
      </c>
      <c r="H35">
        <v>-6.0628000000000002</v>
      </c>
      <c r="I35">
        <v>2.1637</v>
      </c>
    </row>
    <row r="36" spans="2:9" x14ac:dyDescent="0.25">
      <c r="B36">
        <v>1991.25</v>
      </c>
      <c r="C36">
        <v>-20.448799999999999</v>
      </c>
      <c r="D36">
        <v>13.731299999999999</v>
      </c>
      <c r="E36">
        <v>8.9817999999999998</v>
      </c>
      <c r="F36">
        <v>-4.4019000000000004</v>
      </c>
      <c r="G36">
        <v>-17.661799999999999</v>
      </c>
      <c r="H36">
        <v>-2.3666999999999998</v>
      </c>
      <c r="I36">
        <v>2.9561000000000002</v>
      </c>
    </row>
    <row r="37" spans="2:9" x14ac:dyDescent="0.25">
      <c r="B37">
        <v>1991.5</v>
      </c>
      <c r="C37">
        <v>-19.952300000000001</v>
      </c>
      <c r="D37">
        <v>14.7851</v>
      </c>
      <c r="E37">
        <v>11.0754</v>
      </c>
      <c r="F37">
        <v>-4.0964</v>
      </c>
      <c r="G37">
        <v>-22.0136</v>
      </c>
      <c r="H37">
        <v>-5.4339000000000004</v>
      </c>
      <c r="I37">
        <v>12.650600000000001</v>
      </c>
    </row>
    <row r="38" spans="2:9" x14ac:dyDescent="0.25">
      <c r="B38">
        <v>1991.75</v>
      </c>
      <c r="C38">
        <v>-6.9508000000000001</v>
      </c>
      <c r="D38">
        <v>20.242000000000001</v>
      </c>
      <c r="E38">
        <v>13.709899999999999</v>
      </c>
      <c r="F38">
        <v>-1.6165</v>
      </c>
      <c r="G38">
        <v>-19.422599999999999</v>
      </c>
      <c r="H38">
        <v>-10.2723</v>
      </c>
      <c r="I38">
        <v>6.2626999999999997</v>
      </c>
    </row>
    <row r="39" spans="2:9" x14ac:dyDescent="0.25">
      <c r="B39">
        <v>1992</v>
      </c>
      <c r="C39">
        <v>-4.6306000000000003</v>
      </c>
      <c r="D39">
        <v>16.150200000000002</v>
      </c>
      <c r="E39">
        <v>-10.29</v>
      </c>
      <c r="F39">
        <v>-27.772500000000001</v>
      </c>
      <c r="G39">
        <v>15.515599999999999</v>
      </c>
      <c r="H39">
        <v>0.54059999999999997</v>
      </c>
      <c r="I39">
        <v>0.75870000000000004</v>
      </c>
    </row>
    <row r="40" spans="2:9" x14ac:dyDescent="0.25">
      <c r="B40">
        <v>1992.25</v>
      </c>
      <c r="C40">
        <v>4.3703000000000003</v>
      </c>
      <c r="D40">
        <v>15.6975</v>
      </c>
      <c r="E40">
        <v>1.7212000000000001</v>
      </c>
      <c r="F40">
        <v>-15.378399999999999</v>
      </c>
      <c r="G40">
        <v>-22.732900000000001</v>
      </c>
      <c r="H40">
        <v>-1.8754</v>
      </c>
      <c r="I40">
        <v>15.4642</v>
      </c>
    </row>
    <row r="41" spans="2:9" x14ac:dyDescent="0.25">
      <c r="B41">
        <v>1992.5</v>
      </c>
      <c r="C41">
        <v>3.1564000000000001</v>
      </c>
      <c r="D41">
        <v>23.596599999999999</v>
      </c>
      <c r="E41">
        <v>18.952100000000002</v>
      </c>
      <c r="F41">
        <v>8.8187999999999995</v>
      </c>
      <c r="G41">
        <v>-29.824300000000001</v>
      </c>
      <c r="H41">
        <v>-24.6675</v>
      </c>
      <c r="I41">
        <v>5.2984</v>
      </c>
    </row>
    <row r="42" spans="2:9" x14ac:dyDescent="0.25">
      <c r="B42">
        <v>1992.75</v>
      </c>
      <c r="C42">
        <v>-11.1434</v>
      </c>
      <c r="D42">
        <v>-6.4168000000000003</v>
      </c>
      <c r="E42">
        <v>-11.3916</v>
      </c>
      <c r="F42">
        <v>-26.1965</v>
      </c>
      <c r="G42">
        <v>48.135300000000001</v>
      </c>
      <c r="H42">
        <v>9.2003000000000004</v>
      </c>
      <c r="I42">
        <v>-11.491899999999999</v>
      </c>
    </row>
    <row r="43" spans="2:9" x14ac:dyDescent="0.25">
      <c r="B43">
        <v>1993</v>
      </c>
      <c r="C43">
        <v>6.8807999999999998</v>
      </c>
      <c r="D43">
        <v>11.9374</v>
      </c>
      <c r="E43">
        <v>11.9437</v>
      </c>
      <c r="F43">
        <v>12.1837</v>
      </c>
      <c r="G43">
        <v>-38.063600000000001</v>
      </c>
      <c r="H43">
        <v>-10.687900000000001</v>
      </c>
      <c r="I43">
        <v>14.737500000000001</v>
      </c>
    </row>
    <row r="44" spans="2:9" x14ac:dyDescent="0.25">
      <c r="B44">
        <v>1993.25</v>
      </c>
      <c r="C44">
        <v>20.346800000000002</v>
      </c>
      <c r="D44">
        <v>15.704700000000001</v>
      </c>
      <c r="E44">
        <v>6.5430000000000001</v>
      </c>
      <c r="F44">
        <v>-0.49990000000000001</v>
      </c>
      <c r="G44">
        <v>-12.7621</v>
      </c>
      <c r="H44">
        <v>-4.7942</v>
      </c>
      <c r="I44">
        <v>-1.4076</v>
      </c>
    </row>
    <row r="45" spans="2:9" x14ac:dyDescent="0.25">
      <c r="B45">
        <v>1993.5</v>
      </c>
      <c r="C45">
        <v>9.8902000000000001</v>
      </c>
      <c r="D45">
        <v>-7.0987</v>
      </c>
      <c r="E45">
        <v>-9.5463000000000005</v>
      </c>
      <c r="F45">
        <v>-3.8050999999999999</v>
      </c>
      <c r="G45">
        <v>4.3667999999999996</v>
      </c>
      <c r="H45">
        <v>11.4436</v>
      </c>
      <c r="I45">
        <v>-1.7801</v>
      </c>
    </row>
    <row r="46" spans="2:9" x14ac:dyDescent="0.25">
      <c r="B46">
        <v>1993.75</v>
      </c>
      <c r="C46">
        <v>3.9243999999999999</v>
      </c>
      <c r="D46">
        <v>-5.3632</v>
      </c>
      <c r="E46">
        <v>-6.8243</v>
      </c>
      <c r="F46">
        <v>-5.8868</v>
      </c>
      <c r="G46">
        <v>6.3291000000000004</v>
      </c>
      <c r="H46">
        <v>14.651999999999999</v>
      </c>
      <c r="I46">
        <v>-3.9575</v>
      </c>
    </row>
    <row r="47" spans="2:9" x14ac:dyDescent="0.25">
      <c r="B47">
        <v>1994</v>
      </c>
      <c r="C47">
        <v>-0.94110000000000005</v>
      </c>
      <c r="D47">
        <v>-1.0395000000000001</v>
      </c>
      <c r="E47">
        <v>3.2158000000000002</v>
      </c>
      <c r="F47">
        <v>5.8788</v>
      </c>
      <c r="G47">
        <v>-11.8863</v>
      </c>
      <c r="H47">
        <v>1.7039</v>
      </c>
      <c r="I47">
        <v>-1.9765999999999999</v>
      </c>
    </row>
    <row r="48" spans="2:9" x14ac:dyDescent="0.25">
      <c r="B48">
        <v>1994.25</v>
      </c>
      <c r="C48">
        <v>-14.7712</v>
      </c>
      <c r="D48">
        <v>-7.5472000000000001</v>
      </c>
      <c r="E48">
        <v>-13.093299999999999</v>
      </c>
      <c r="F48">
        <v>-18.2697</v>
      </c>
      <c r="G48">
        <v>17.2394</v>
      </c>
      <c r="H48">
        <v>12.0396</v>
      </c>
      <c r="I48">
        <v>7.6824000000000003</v>
      </c>
    </row>
    <row r="49" spans="2:9" x14ac:dyDescent="0.25">
      <c r="B49">
        <v>1994.5</v>
      </c>
      <c r="C49">
        <v>-5.1704999999999997</v>
      </c>
      <c r="D49">
        <v>2.4453999999999998</v>
      </c>
      <c r="E49">
        <v>9.5774000000000008</v>
      </c>
      <c r="F49">
        <v>8.5190000000000001</v>
      </c>
      <c r="G49">
        <v>-12.743499999999999</v>
      </c>
      <c r="H49">
        <v>-3.3469000000000002</v>
      </c>
      <c r="I49">
        <v>-0.99839999999999995</v>
      </c>
    </row>
    <row r="50" spans="2:9" x14ac:dyDescent="0.25">
      <c r="B50">
        <v>1994.75</v>
      </c>
      <c r="C50">
        <v>-0.26119999999999999</v>
      </c>
      <c r="D50">
        <v>-8.0129999999999999</v>
      </c>
      <c r="E50">
        <v>-6.3148</v>
      </c>
      <c r="F50">
        <v>-8.8362999999999996</v>
      </c>
      <c r="G50">
        <v>9.5449999999999999</v>
      </c>
      <c r="H50">
        <v>13.3832</v>
      </c>
      <c r="I50">
        <v>-3.1393</v>
      </c>
    </row>
    <row r="51" spans="2:9" x14ac:dyDescent="0.25">
      <c r="B51">
        <v>1995</v>
      </c>
      <c r="C51">
        <v>-10.1196</v>
      </c>
      <c r="D51">
        <v>-1.2295</v>
      </c>
      <c r="E51">
        <v>2.1514000000000002</v>
      </c>
      <c r="F51">
        <v>7.2103000000000002</v>
      </c>
      <c r="G51">
        <v>-19.0793</v>
      </c>
      <c r="H51">
        <v>5.9721000000000002</v>
      </c>
      <c r="I51">
        <v>10.718999999999999</v>
      </c>
    </row>
    <row r="52" spans="2:9" x14ac:dyDescent="0.25">
      <c r="B52">
        <v>1995.25</v>
      </c>
      <c r="C52">
        <v>0.44469999999999998</v>
      </c>
      <c r="D52">
        <v>4.9549000000000003</v>
      </c>
      <c r="E52">
        <v>7.2971000000000004</v>
      </c>
      <c r="F52">
        <v>8.3064999999999998</v>
      </c>
      <c r="G52">
        <v>-7.8425000000000002</v>
      </c>
      <c r="H52">
        <v>2.7439</v>
      </c>
      <c r="I52">
        <v>-9.1526999999999994</v>
      </c>
    </row>
    <row r="53" spans="2:9" x14ac:dyDescent="0.25">
      <c r="B53">
        <v>1995.5</v>
      </c>
      <c r="C53">
        <v>20.337199999999999</v>
      </c>
      <c r="D53">
        <v>2.5590999999999999</v>
      </c>
      <c r="E53">
        <v>-5.9664999999999999</v>
      </c>
      <c r="F53">
        <v>-8.5086999999999993</v>
      </c>
      <c r="G53">
        <v>13.526400000000001</v>
      </c>
      <c r="H53">
        <v>15.0619</v>
      </c>
      <c r="I53">
        <v>-16.1341</v>
      </c>
    </row>
    <row r="54" spans="2:9" x14ac:dyDescent="0.25">
      <c r="B54">
        <v>1995.75</v>
      </c>
      <c r="C54">
        <v>-0.2041</v>
      </c>
      <c r="D54">
        <v>2.7671999999999999</v>
      </c>
      <c r="E54">
        <v>2.0177</v>
      </c>
      <c r="F54">
        <v>4.6384999999999996</v>
      </c>
      <c r="G54">
        <v>-7.1849999999999996</v>
      </c>
      <c r="H54">
        <v>10.9901</v>
      </c>
      <c r="I54">
        <v>-10.838100000000001</v>
      </c>
    </row>
    <row r="55" spans="2:9" x14ac:dyDescent="0.25">
      <c r="B55">
        <v>1996</v>
      </c>
      <c r="C55">
        <v>-5.2869999999999999</v>
      </c>
      <c r="D55">
        <v>3.0605000000000002</v>
      </c>
      <c r="E55">
        <v>1.2030000000000001</v>
      </c>
      <c r="F55">
        <v>1.9679</v>
      </c>
      <c r="G55">
        <v>-7.3761999999999999</v>
      </c>
      <c r="H55">
        <v>9.4519000000000002</v>
      </c>
      <c r="I55">
        <v>-3.1063000000000001</v>
      </c>
    </row>
    <row r="56" spans="2:9" x14ac:dyDescent="0.25">
      <c r="B56">
        <v>1996.25</v>
      </c>
      <c r="C56">
        <v>-14.893800000000001</v>
      </c>
      <c r="D56">
        <v>-11.2552</v>
      </c>
      <c r="E56">
        <v>-9.6396999999999995</v>
      </c>
      <c r="F56">
        <v>-11.509600000000001</v>
      </c>
      <c r="G56">
        <v>19.846800000000002</v>
      </c>
      <c r="H56">
        <v>20.610499999999998</v>
      </c>
      <c r="I56">
        <v>-11.7499</v>
      </c>
    </row>
    <row r="57" spans="2:9" x14ac:dyDescent="0.25">
      <c r="B57">
        <v>1996.5</v>
      </c>
      <c r="C57">
        <v>-14.8599</v>
      </c>
      <c r="D57">
        <v>-2.3504</v>
      </c>
      <c r="E57">
        <v>-3.4422999999999999</v>
      </c>
      <c r="F57">
        <v>-2.0085999999999999</v>
      </c>
      <c r="G57">
        <v>7.4787999999999997</v>
      </c>
      <c r="H57">
        <v>13.297000000000001</v>
      </c>
      <c r="I57">
        <v>-6.4250999999999996</v>
      </c>
    </row>
    <row r="58" spans="2:9" x14ac:dyDescent="0.25">
      <c r="B58">
        <v>1996.75</v>
      </c>
      <c r="C58">
        <v>11.6953</v>
      </c>
      <c r="D58">
        <v>7.5827</v>
      </c>
      <c r="E58">
        <v>9.3955000000000002</v>
      </c>
      <c r="F58">
        <v>10.686</v>
      </c>
      <c r="G58">
        <v>-15.0618</v>
      </c>
      <c r="H58">
        <v>-0.64429999999999998</v>
      </c>
      <c r="I58">
        <v>-8.2845999999999993</v>
      </c>
    </row>
    <row r="59" spans="2:9" x14ac:dyDescent="0.25">
      <c r="B59">
        <v>1997</v>
      </c>
      <c r="C59">
        <v>17.178000000000001</v>
      </c>
      <c r="D59">
        <v>-2.8109000000000002</v>
      </c>
      <c r="E59">
        <v>-5.7367999999999997</v>
      </c>
      <c r="F59">
        <v>-2.5905</v>
      </c>
      <c r="G59">
        <v>-0.66820000000000002</v>
      </c>
      <c r="H59">
        <v>11.681900000000001</v>
      </c>
      <c r="I59">
        <v>-4.1592000000000002</v>
      </c>
    </row>
    <row r="60" spans="2:9" x14ac:dyDescent="0.25">
      <c r="B60">
        <v>1997.25</v>
      </c>
      <c r="C60">
        <v>6.1249000000000002</v>
      </c>
      <c r="D60">
        <v>-2.0533000000000001</v>
      </c>
      <c r="E60">
        <v>0.32</v>
      </c>
      <c r="F60">
        <v>3.6692999999999998</v>
      </c>
      <c r="G60">
        <v>-8.6028000000000002</v>
      </c>
      <c r="H60">
        <v>5.5523999999999996</v>
      </c>
      <c r="I60">
        <v>-4.0740999999999996</v>
      </c>
    </row>
    <row r="61" spans="2:9" x14ac:dyDescent="0.25">
      <c r="B61">
        <v>1997.5</v>
      </c>
      <c r="C61">
        <v>0.66910000000000003</v>
      </c>
      <c r="D61">
        <v>2.1305999999999998</v>
      </c>
      <c r="E61">
        <v>10.6275</v>
      </c>
      <c r="F61">
        <v>16.7729</v>
      </c>
      <c r="G61">
        <v>-19.163799999999998</v>
      </c>
      <c r="H61">
        <v>2.3123</v>
      </c>
      <c r="I61">
        <v>-6.1573000000000002</v>
      </c>
    </row>
    <row r="62" spans="2:9" x14ac:dyDescent="0.25">
      <c r="B62">
        <v>1997.75</v>
      </c>
      <c r="C62">
        <v>14.7478</v>
      </c>
      <c r="D62">
        <v>-4.4890999999999996</v>
      </c>
      <c r="E62">
        <v>-1.9041999999999999</v>
      </c>
      <c r="F62">
        <v>3.4575</v>
      </c>
      <c r="G62">
        <v>-10.6515</v>
      </c>
      <c r="H62">
        <v>5.4356</v>
      </c>
      <c r="I62">
        <v>3.6509</v>
      </c>
    </row>
    <row r="63" spans="2:9" x14ac:dyDescent="0.25">
      <c r="B63">
        <v>1998</v>
      </c>
      <c r="C63">
        <v>26.115500000000001</v>
      </c>
      <c r="D63">
        <v>5.6959</v>
      </c>
      <c r="E63">
        <v>4.5435999999999996</v>
      </c>
      <c r="F63">
        <v>1.367</v>
      </c>
      <c r="G63">
        <v>-22.954000000000001</v>
      </c>
      <c r="H63">
        <v>2.7204999999999999</v>
      </c>
      <c r="I63">
        <v>4.0629</v>
      </c>
    </row>
    <row r="64" spans="2:9" x14ac:dyDescent="0.25">
      <c r="B64">
        <v>1998.25</v>
      </c>
      <c r="C64">
        <v>8.2946000000000009</v>
      </c>
      <c r="D64">
        <v>-3.7902999999999998</v>
      </c>
      <c r="E64">
        <v>-6.1052</v>
      </c>
      <c r="F64">
        <v>-7.6048999999999998</v>
      </c>
      <c r="G64">
        <v>-1.2045999999999999</v>
      </c>
      <c r="H64">
        <v>10.965299999999999</v>
      </c>
      <c r="I64">
        <v>3.3300000000000003E-2</v>
      </c>
    </row>
    <row r="65" spans="2:30" x14ac:dyDescent="0.25">
      <c r="B65">
        <v>1998.5</v>
      </c>
      <c r="C65">
        <v>-1.0746</v>
      </c>
      <c r="D65">
        <v>1.7759</v>
      </c>
      <c r="E65">
        <v>-4.0796000000000001</v>
      </c>
      <c r="F65">
        <v>-8.0196000000000005</v>
      </c>
      <c r="G65">
        <v>-0.74019999999999997</v>
      </c>
      <c r="H65">
        <v>6.4009</v>
      </c>
      <c r="I65">
        <v>4.1208999999999998</v>
      </c>
    </row>
    <row r="66" spans="2:30" x14ac:dyDescent="0.25">
      <c r="B66">
        <v>1998.75</v>
      </c>
      <c r="C66">
        <v>7.0709</v>
      </c>
      <c r="D66">
        <v>12.5284</v>
      </c>
      <c r="E66">
        <v>-3.0945</v>
      </c>
      <c r="F66">
        <v>-4.7161</v>
      </c>
      <c r="G66">
        <v>18.444600000000001</v>
      </c>
      <c r="H66">
        <v>11.975199999999999</v>
      </c>
      <c r="I66">
        <v>-26.090499999999999</v>
      </c>
    </row>
    <row r="67" spans="2:30" x14ac:dyDescent="0.25">
      <c r="B67">
        <v>1999</v>
      </c>
      <c r="C67">
        <v>16.895800000000001</v>
      </c>
      <c r="D67">
        <v>-2.4108999999999998</v>
      </c>
      <c r="E67">
        <v>-5.9847999999999999</v>
      </c>
      <c r="F67">
        <v>-2.4075000000000002</v>
      </c>
      <c r="G67">
        <v>-1.7291000000000001</v>
      </c>
      <c r="H67">
        <v>8.3389000000000006</v>
      </c>
      <c r="I67">
        <v>-6.1096000000000004</v>
      </c>
    </row>
    <row r="68" spans="2:30" x14ac:dyDescent="0.25">
      <c r="B68">
        <v>1999.25</v>
      </c>
      <c r="C68">
        <v>25.845300000000002</v>
      </c>
      <c r="D68">
        <v>-0.89229999999999998</v>
      </c>
      <c r="E68">
        <v>-5.8837999999999999</v>
      </c>
      <c r="F68">
        <v>-4.9627999999999997</v>
      </c>
      <c r="G68">
        <v>1.3353999999999999</v>
      </c>
      <c r="H68">
        <v>4.2624000000000004</v>
      </c>
      <c r="I68">
        <v>-4.6066000000000003</v>
      </c>
    </row>
    <row r="69" spans="2:30" x14ac:dyDescent="0.25">
      <c r="B69">
        <v>1999.5</v>
      </c>
      <c r="C69">
        <v>3.7004000000000001</v>
      </c>
      <c r="D69">
        <v>-1.1979</v>
      </c>
      <c r="E69">
        <v>-3.0265</v>
      </c>
      <c r="F69">
        <v>-10.6595</v>
      </c>
      <c r="G69">
        <v>3.0996000000000001</v>
      </c>
      <c r="H69">
        <v>0.57069999999999999</v>
      </c>
      <c r="I69">
        <v>4.7257999999999996</v>
      </c>
    </row>
    <row r="70" spans="2:30" x14ac:dyDescent="0.25">
      <c r="B70">
        <v>1999.75</v>
      </c>
      <c r="C70">
        <v>9.1517999999999997</v>
      </c>
      <c r="D70">
        <v>4.3569000000000004</v>
      </c>
      <c r="E70">
        <v>1.48</v>
      </c>
      <c r="F70">
        <v>-10.055400000000001</v>
      </c>
      <c r="G70">
        <v>1.0198</v>
      </c>
      <c r="H70">
        <v>-5.4844999999999997</v>
      </c>
      <c r="I70">
        <v>3.2650000000000001</v>
      </c>
    </row>
    <row r="71" spans="2:30" x14ac:dyDescent="0.25">
      <c r="B71">
        <v>2000</v>
      </c>
      <c r="C71">
        <v>16.449100000000001</v>
      </c>
      <c r="D71">
        <v>-7.7417999999999996</v>
      </c>
      <c r="E71">
        <v>-14.0139</v>
      </c>
      <c r="F71">
        <v>-12.732100000000001</v>
      </c>
      <c r="G71">
        <v>8.5452999999999992</v>
      </c>
      <c r="H71">
        <v>-1.2466999999999999</v>
      </c>
      <c r="I71">
        <v>11.7326</v>
      </c>
    </row>
    <row r="72" spans="2:30" x14ac:dyDescent="0.25">
      <c r="B72">
        <v>2000.25</v>
      </c>
      <c r="C72">
        <v>-5.8769999999999998</v>
      </c>
      <c r="D72">
        <v>-4.9656000000000002</v>
      </c>
      <c r="E72">
        <v>-4.7748999999999997</v>
      </c>
      <c r="F72">
        <v>-13.239599999999999</v>
      </c>
      <c r="G72">
        <v>4.1519000000000004</v>
      </c>
      <c r="H72">
        <v>4.0697000000000001</v>
      </c>
      <c r="I72">
        <v>15.585599999999999</v>
      </c>
    </row>
    <row r="73" spans="2:30" x14ac:dyDescent="0.25">
      <c r="B73">
        <v>2000.5</v>
      </c>
      <c r="C73">
        <v>4.9443000000000001</v>
      </c>
      <c r="D73">
        <v>11.3432</v>
      </c>
      <c r="E73">
        <v>-0.87190000000000001</v>
      </c>
      <c r="F73">
        <v>-3.4455</v>
      </c>
      <c r="G73">
        <v>-6.1233000000000004</v>
      </c>
      <c r="H73">
        <v>-4.9993999999999996</v>
      </c>
      <c r="I73">
        <v>6.0067000000000004</v>
      </c>
    </row>
    <row r="74" spans="2:30" x14ac:dyDescent="0.25">
      <c r="B74">
        <v>2000.75</v>
      </c>
      <c r="C74">
        <v>-5.1589</v>
      </c>
      <c r="D74">
        <v>11.827199999999999</v>
      </c>
      <c r="E74">
        <v>2.4752000000000001</v>
      </c>
      <c r="F74">
        <v>2.9253</v>
      </c>
      <c r="G74">
        <v>-1.1709000000000001</v>
      </c>
      <c r="H74">
        <v>-6.5728999999999997</v>
      </c>
      <c r="I74">
        <v>-0.33100000000000002</v>
      </c>
      <c r="K74" s="120" t="s">
        <v>46</v>
      </c>
      <c r="L74" s="120"/>
      <c r="M74" s="120"/>
      <c r="N74" s="120"/>
      <c r="O74" s="120"/>
      <c r="P74" s="120"/>
      <c r="Q74" s="120"/>
      <c r="R74" s="120"/>
      <c r="S74" s="120"/>
      <c r="T74" s="120"/>
      <c r="U74" s="120"/>
      <c r="V74" s="120"/>
      <c r="W74" s="120"/>
      <c r="X74" s="120"/>
      <c r="Y74" s="120"/>
      <c r="Z74" s="120"/>
      <c r="AA74" s="120"/>
      <c r="AB74" s="120"/>
      <c r="AC74" s="120"/>
      <c r="AD74" s="120"/>
    </row>
    <row r="75" spans="2:30" x14ac:dyDescent="0.25">
      <c r="B75">
        <v>2001</v>
      </c>
      <c r="C75">
        <v>34.552999999999997</v>
      </c>
      <c r="D75">
        <v>20.396000000000001</v>
      </c>
      <c r="E75">
        <v>3.6469999999999998</v>
      </c>
      <c r="F75">
        <v>-3.0411000000000001</v>
      </c>
      <c r="G75">
        <v>-20.0761</v>
      </c>
      <c r="H75">
        <v>-7.0401999999999996</v>
      </c>
      <c r="I75">
        <v>-1.0113000000000001</v>
      </c>
      <c r="K75" s="120"/>
      <c r="L75" s="120"/>
      <c r="M75" s="120"/>
      <c r="N75" s="120"/>
      <c r="O75" s="120"/>
      <c r="P75" s="120"/>
      <c r="Q75" s="120"/>
      <c r="R75" s="120"/>
      <c r="S75" s="120"/>
      <c r="T75" s="120"/>
      <c r="U75" s="120"/>
      <c r="V75" s="120"/>
      <c r="W75" s="120"/>
      <c r="X75" s="120"/>
      <c r="Y75" s="120"/>
      <c r="Z75" s="120"/>
      <c r="AA75" s="120"/>
      <c r="AB75" s="120"/>
      <c r="AC75" s="120"/>
      <c r="AD75" s="120"/>
    </row>
    <row r="76" spans="2:30" x14ac:dyDescent="0.25">
      <c r="B76">
        <v>2001.25</v>
      </c>
      <c r="C76">
        <v>15.281700000000001</v>
      </c>
      <c r="D76">
        <v>11.159700000000001</v>
      </c>
      <c r="E76">
        <v>-11.5593</v>
      </c>
      <c r="F76">
        <v>-17.980799999999999</v>
      </c>
      <c r="G76">
        <v>9.8109000000000002</v>
      </c>
      <c r="H76">
        <v>3.25</v>
      </c>
      <c r="I76">
        <v>-5.5907</v>
      </c>
    </row>
    <row r="77" spans="2:30" x14ac:dyDescent="0.25">
      <c r="B77">
        <v>2001.5</v>
      </c>
      <c r="C77">
        <v>26.257000000000001</v>
      </c>
      <c r="D77">
        <v>26.302600000000002</v>
      </c>
      <c r="E77">
        <v>7.9546000000000001</v>
      </c>
      <c r="F77">
        <v>3.0406</v>
      </c>
      <c r="G77">
        <v>-32.141399999999997</v>
      </c>
      <c r="H77">
        <v>-16.6815</v>
      </c>
      <c r="I77">
        <v>7.1836000000000002</v>
      </c>
    </row>
    <row r="78" spans="2:30" x14ac:dyDescent="0.25">
      <c r="B78">
        <v>2001.75</v>
      </c>
      <c r="C78">
        <v>24.259</v>
      </c>
      <c r="D78">
        <v>28.222100000000001</v>
      </c>
      <c r="E78">
        <v>7.8098999999999998</v>
      </c>
      <c r="F78">
        <v>2.4586999999999999</v>
      </c>
      <c r="G78">
        <v>-28.546199999999999</v>
      </c>
      <c r="H78">
        <v>-14.987299999999999</v>
      </c>
      <c r="I78">
        <v>0.32229999999999998</v>
      </c>
    </row>
    <row r="79" spans="2:30" x14ac:dyDescent="0.25">
      <c r="B79">
        <v>2002</v>
      </c>
      <c r="C79">
        <v>7.5876000000000001</v>
      </c>
      <c r="D79">
        <v>7.3369</v>
      </c>
      <c r="E79">
        <v>-9.4345999999999997</v>
      </c>
      <c r="F79">
        <v>-15.3195</v>
      </c>
      <c r="G79">
        <v>-15.8543</v>
      </c>
      <c r="H79">
        <v>-4.4397000000000002</v>
      </c>
      <c r="I79">
        <v>22.834800000000001</v>
      </c>
    </row>
    <row r="80" spans="2:30" x14ac:dyDescent="0.25">
      <c r="B80">
        <v>2002.25</v>
      </c>
      <c r="C80">
        <v>22.2242</v>
      </c>
      <c r="D80">
        <v>15.062900000000001</v>
      </c>
      <c r="E80">
        <v>3.8220000000000001</v>
      </c>
      <c r="F80">
        <v>-0.2074</v>
      </c>
      <c r="G80">
        <v>-39.5989</v>
      </c>
      <c r="H80">
        <v>-12.0929</v>
      </c>
      <c r="I80">
        <v>23.443300000000001</v>
      </c>
    </row>
    <row r="81" spans="2:9" x14ac:dyDescent="0.25">
      <c r="B81">
        <v>2002.5</v>
      </c>
      <c r="C81">
        <v>30.245799999999999</v>
      </c>
      <c r="D81">
        <v>25.905100000000001</v>
      </c>
      <c r="E81">
        <v>10.7326</v>
      </c>
      <c r="F81">
        <v>9.9428000000000001</v>
      </c>
      <c r="G81">
        <v>-40.585599999999999</v>
      </c>
      <c r="H81">
        <v>-13.7948</v>
      </c>
      <c r="I81">
        <v>8.5869999999999997</v>
      </c>
    </row>
    <row r="82" spans="2:9" x14ac:dyDescent="0.25">
      <c r="B82">
        <v>2002.75</v>
      </c>
      <c r="C82">
        <v>26.392900000000001</v>
      </c>
      <c r="D82">
        <v>3.5566</v>
      </c>
      <c r="E82">
        <v>-3.089</v>
      </c>
      <c r="F82">
        <v>-2.4817999999999998</v>
      </c>
      <c r="G82">
        <v>2.8715999999999999</v>
      </c>
      <c r="H82">
        <v>2.8353000000000002</v>
      </c>
      <c r="I82">
        <v>-4.3093000000000004</v>
      </c>
    </row>
    <row r="83" spans="2:9" x14ac:dyDescent="0.25">
      <c r="B83">
        <v>2003</v>
      </c>
      <c r="C83">
        <v>13.4778</v>
      </c>
      <c r="D83">
        <v>-0.5071</v>
      </c>
      <c r="E83">
        <v>-8.3146000000000004</v>
      </c>
      <c r="F83">
        <v>-13.187900000000001</v>
      </c>
      <c r="G83">
        <v>8.2879000000000005</v>
      </c>
      <c r="H83">
        <v>3.8565999999999998</v>
      </c>
      <c r="I83">
        <v>-1.7657</v>
      </c>
    </row>
    <row r="84" spans="2:9" x14ac:dyDescent="0.25">
      <c r="B84">
        <v>2003.25</v>
      </c>
      <c r="C84">
        <v>6.3303000000000003</v>
      </c>
      <c r="D84">
        <v>5.5404</v>
      </c>
      <c r="E84">
        <v>0.12690000000000001</v>
      </c>
      <c r="F84">
        <v>-4.8413000000000004</v>
      </c>
      <c r="G84">
        <v>-1.4066000000000001</v>
      </c>
      <c r="H84">
        <v>0.55920000000000003</v>
      </c>
      <c r="I84">
        <v>-3.6473</v>
      </c>
    </row>
    <row r="85" spans="2:9" x14ac:dyDescent="0.25">
      <c r="B85">
        <v>2003.5</v>
      </c>
      <c r="C85">
        <v>-2.0554999999999999</v>
      </c>
      <c r="D85">
        <v>-6.3448000000000002</v>
      </c>
      <c r="E85">
        <v>-21.772200000000002</v>
      </c>
      <c r="F85">
        <v>-36.663899999999998</v>
      </c>
      <c r="G85">
        <v>38.001600000000003</v>
      </c>
      <c r="H85">
        <v>21.470600000000001</v>
      </c>
      <c r="I85">
        <v>-2.3927999999999998</v>
      </c>
    </row>
    <row r="86" spans="2:9" x14ac:dyDescent="0.25">
      <c r="B86">
        <v>2003.75</v>
      </c>
      <c r="C86">
        <v>5.7564000000000002</v>
      </c>
      <c r="D86">
        <v>-2.8645999999999998</v>
      </c>
      <c r="E86">
        <v>-11.235200000000001</v>
      </c>
      <c r="F86">
        <v>-13.652100000000001</v>
      </c>
      <c r="G86">
        <v>24.8337</v>
      </c>
      <c r="H86">
        <v>7.4135999999999997</v>
      </c>
      <c r="I86">
        <v>-9.7370999999999999</v>
      </c>
    </row>
    <row r="87" spans="2:9" x14ac:dyDescent="0.25">
      <c r="B87">
        <v>2004</v>
      </c>
      <c r="C87">
        <v>15.391400000000001</v>
      </c>
      <c r="D87">
        <v>0.112</v>
      </c>
      <c r="E87">
        <v>-0.61580000000000001</v>
      </c>
      <c r="F87">
        <v>3.1575000000000002</v>
      </c>
      <c r="G87">
        <v>-2.2951999999999999</v>
      </c>
      <c r="H87">
        <v>-8.2199999999999995E-2</v>
      </c>
      <c r="I87">
        <v>-2.6194999999999999</v>
      </c>
    </row>
    <row r="88" spans="2:9" x14ac:dyDescent="0.25">
      <c r="B88">
        <v>2004.25</v>
      </c>
      <c r="C88">
        <v>6.2641</v>
      </c>
      <c r="D88">
        <v>-16.216899999999999</v>
      </c>
      <c r="E88">
        <v>-27.8995</v>
      </c>
      <c r="F88">
        <v>-30.8401</v>
      </c>
      <c r="G88">
        <v>46.609099999999998</v>
      </c>
      <c r="H88">
        <v>23.1858</v>
      </c>
      <c r="I88">
        <v>-5.6265999999999998</v>
      </c>
    </row>
    <row r="89" spans="2:9" x14ac:dyDescent="0.25">
      <c r="B89">
        <v>2004.5</v>
      </c>
      <c r="C89">
        <v>5.4071999999999996</v>
      </c>
      <c r="D89">
        <v>-5.8742000000000001</v>
      </c>
      <c r="E89">
        <v>-4.3925000000000001</v>
      </c>
      <c r="F89">
        <v>2.9853999999999998</v>
      </c>
      <c r="G89">
        <v>1.5342</v>
      </c>
      <c r="H89">
        <v>2.8144</v>
      </c>
      <c r="I89">
        <v>-3.7138</v>
      </c>
    </row>
    <row r="90" spans="2:9" x14ac:dyDescent="0.25">
      <c r="B90">
        <v>2004.75</v>
      </c>
      <c r="C90">
        <v>2.9188999999999998</v>
      </c>
      <c r="D90">
        <v>-9.8970000000000002</v>
      </c>
      <c r="E90">
        <v>1.9851000000000001</v>
      </c>
      <c r="F90">
        <v>9.6720000000000006</v>
      </c>
      <c r="G90">
        <v>0.73380000000000001</v>
      </c>
      <c r="H90">
        <v>6.2130000000000001</v>
      </c>
      <c r="I90">
        <v>-4.9511000000000003</v>
      </c>
    </row>
  </sheetData>
  <mergeCells count="2">
    <mergeCell ref="K1:AD2"/>
    <mergeCell ref="K74:AD75"/>
  </mergeCells>
  <pageMargins left="0.7" right="0.7" top="0.75" bottom="0.75" header="0.3" footer="0.3"/>
  <pageSetup scale="47" orientation="landscape" horizontalDpi="300" verticalDpi="300" r:id="rId1"/>
  <colBreaks count="1" manualBreakCount="1">
    <brk id="38" max="52"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U89"/>
  <sheetViews>
    <sheetView tabSelected="1" topLeftCell="D13" workbookViewId="0">
      <selection activeCell="X64" sqref="X64"/>
    </sheetView>
  </sheetViews>
  <sheetFormatPr defaultRowHeight="15" x14ac:dyDescent="0.25"/>
  <sheetData>
    <row r="1" spans="2:21" x14ac:dyDescent="0.25">
      <c r="B1">
        <f>STDEV(E2:E89)</f>
        <v>1.2794884662705754</v>
      </c>
      <c r="C1">
        <f>STDEV(F2:F89)</f>
        <v>1.1930785892584861</v>
      </c>
      <c r="E1" t="s">
        <v>68</v>
      </c>
      <c r="F1" t="s">
        <v>69</v>
      </c>
      <c r="G1" t="s">
        <v>105</v>
      </c>
      <c r="H1" t="s">
        <v>178</v>
      </c>
      <c r="I1" t="s">
        <v>179</v>
      </c>
      <c r="J1" t="s">
        <v>221</v>
      </c>
      <c r="K1">
        <f>CORREL(H2:H89,I2:I89)</f>
        <v>0.43506603859712506</v>
      </c>
      <c r="N1">
        <f>AVERAGE(H2:H89)</f>
        <v>4.6718655172413781</v>
      </c>
      <c r="O1">
        <f>AVERAGE(I2:I89)</f>
        <v>4.9180264367816084</v>
      </c>
      <c r="P1">
        <f>CORREL(G3:G89,$J$3:$J$89)^2</f>
        <v>0.2299062313506533</v>
      </c>
      <c r="Q1">
        <f>CORREL(H3:H89,$J$3:$J$89)^2</f>
        <v>2.1319183775613183E-2</v>
      </c>
    </row>
    <row r="2" spans="2:21" x14ac:dyDescent="0.25">
      <c r="C2">
        <f>B1/C1</f>
        <v>1.0724259724296907</v>
      </c>
      <c r="D2">
        <v>1983</v>
      </c>
      <c r="K2">
        <f>STDEV(H2:H89)</f>
        <v>6.0447497624322768</v>
      </c>
      <c r="L2">
        <f>STDEV(I2:I89)</f>
        <v>1.7527100388653822</v>
      </c>
      <c r="M2">
        <f>K2/L2</f>
        <v>3.4488019286666201</v>
      </c>
    </row>
    <row r="3" spans="2:21" ht="10.5" customHeight="1" x14ac:dyDescent="0.25">
      <c r="D3">
        <v>1983.25</v>
      </c>
      <c r="E3">
        <v>1.4800000000000001E-2</v>
      </c>
      <c r="F3">
        <v>2.3589000000000002</v>
      </c>
      <c r="G3">
        <v>10.8811</v>
      </c>
      <c r="H3">
        <v>-6.1889000000000003</v>
      </c>
      <c r="I3">
        <v>1.8521000000000001</v>
      </c>
      <c r="J3">
        <f>AVERAGE(K3:K6)</f>
        <v>-9.0817499999999995</v>
      </c>
      <c r="K3">
        <v>-2.6171000000000002</v>
      </c>
      <c r="L3" s="116" t="s">
        <v>181</v>
      </c>
      <c r="M3" s="116"/>
      <c r="N3" s="116"/>
      <c r="O3" s="116"/>
      <c r="P3" s="116"/>
      <c r="Q3" s="116"/>
      <c r="R3" s="116"/>
      <c r="S3" s="116"/>
      <c r="T3" s="116"/>
      <c r="U3" s="116"/>
    </row>
    <row r="4" spans="2:21" x14ac:dyDescent="0.25">
      <c r="D4">
        <v>1983.5</v>
      </c>
      <c r="E4">
        <v>-1.4388000000000001</v>
      </c>
      <c r="F4">
        <v>1.4556</v>
      </c>
      <c r="G4">
        <v>10.6899</v>
      </c>
      <c r="H4">
        <v>-11.887700000000001</v>
      </c>
      <c r="I4">
        <v>3.7323</v>
      </c>
      <c r="J4">
        <f t="shared" ref="J4:J67" si="0">AVERAGE(K4:K7)</f>
        <v>-13.63655</v>
      </c>
      <c r="K4">
        <v>-8.9003999999999994</v>
      </c>
      <c r="L4" s="116"/>
      <c r="M4" s="116"/>
      <c r="N4" s="116"/>
      <c r="O4" s="116"/>
      <c r="P4" s="116"/>
      <c r="Q4" s="116"/>
      <c r="R4" s="116"/>
      <c r="S4" s="116"/>
      <c r="T4" s="116"/>
      <c r="U4" s="116"/>
    </row>
    <row r="5" spans="2:21" x14ac:dyDescent="0.25">
      <c r="D5">
        <v>1983.75</v>
      </c>
      <c r="E5">
        <v>-0.61719999999999997</v>
      </c>
      <c r="F5">
        <v>2.6650999999999998</v>
      </c>
      <c r="G5">
        <v>4.4391999999999996</v>
      </c>
      <c r="H5">
        <v>-9.7735000000000003</v>
      </c>
      <c r="I5">
        <v>6.9965000000000002</v>
      </c>
      <c r="J5">
        <f t="shared" si="0"/>
        <v>-22.742599999999999</v>
      </c>
      <c r="K5">
        <v>-15.9579</v>
      </c>
    </row>
    <row r="6" spans="2:21" x14ac:dyDescent="0.25">
      <c r="D6">
        <v>1984</v>
      </c>
      <c r="E6">
        <v>-0.12609999999999999</v>
      </c>
      <c r="F6">
        <v>2.5364</v>
      </c>
      <c r="G6">
        <v>12.735900000000001</v>
      </c>
      <c r="H6">
        <v>-7.8319999999999999</v>
      </c>
      <c r="I6">
        <v>5.1272000000000002</v>
      </c>
      <c r="J6">
        <f t="shared" si="0"/>
        <v>-5.2479499999999977</v>
      </c>
      <c r="K6">
        <v>-8.8515999999999995</v>
      </c>
    </row>
    <row r="7" spans="2:21" x14ac:dyDescent="0.25">
      <c r="D7">
        <v>1984.25</v>
      </c>
      <c r="E7">
        <v>-0.52400000000000002</v>
      </c>
      <c r="F7">
        <v>2.2827000000000002</v>
      </c>
      <c r="G7">
        <v>11.3849</v>
      </c>
      <c r="H7">
        <v>-9.2491000000000003</v>
      </c>
      <c r="I7">
        <v>5.3144999999999998</v>
      </c>
      <c r="J7">
        <f t="shared" si="0"/>
        <v>4.2620500000000003</v>
      </c>
      <c r="K7">
        <v>-20.836300000000001</v>
      </c>
    </row>
    <row r="8" spans="2:21" x14ac:dyDescent="0.25">
      <c r="D8">
        <v>1984.5</v>
      </c>
      <c r="E8">
        <v>0.45050000000000001</v>
      </c>
      <c r="F8">
        <v>2.7864</v>
      </c>
      <c r="G8">
        <v>10.2546</v>
      </c>
      <c r="H8">
        <v>-5.0172999999999996</v>
      </c>
      <c r="I8">
        <v>4.3127000000000004</v>
      </c>
      <c r="J8">
        <f t="shared" si="0"/>
        <v>9.1202500000000004</v>
      </c>
      <c r="K8">
        <v>-45.324599999999997</v>
      </c>
    </row>
    <row r="9" spans="2:21" x14ac:dyDescent="0.25">
      <c r="D9">
        <v>1984.75</v>
      </c>
      <c r="E9">
        <v>0.51219999999999999</v>
      </c>
      <c r="F9">
        <v>2.9297</v>
      </c>
      <c r="G9">
        <v>15.041399999999999</v>
      </c>
      <c r="H9">
        <v>-4.5426000000000002</v>
      </c>
      <c r="I9">
        <v>2.6276000000000002</v>
      </c>
      <c r="J9">
        <f t="shared" si="0"/>
        <v>34.228200000000001</v>
      </c>
      <c r="K9">
        <v>54.020699999999998</v>
      </c>
    </row>
    <row r="10" spans="2:21" x14ac:dyDescent="0.25">
      <c r="D10">
        <v>1985</v>
      </c>
      <c r="E10">
        <v>1.1265000000000001</v>
      </c>
      <c r="F10">
        <v>3.2414000000000001</v>
      </c>
      <c r="G10">
        <v>20.466100000000001</v>
      </c>
      <c r="H10">
        <v>-1.6860999999999999</v>
      </c>
      <c r="I10">
        <v>3.3546999999999998</v>
      </c>
      <c r="J10">
        <f t="shared" si="0"/>
        <v>19.880175000000001</v>
      </c>
      <c r="K10">
        <v>29.188400000000001</v>
      </c>
    </row>
    <row r="11" spans="2:21" x14ac:dyDescent="0.25">
      <c r="D11">
        <v>1985.25</v>
      </c>
      <c r="E11">
        <v>1.4919</v>
      </c>
      <c r="F11">
        <v>3.5764999999999998</v>
      </c>
      <c r="G11">
        <v>14.8469</v>
      </c>
      <c r="H11">
        <v>0.46550000000000002</v>
      </c>
      <c r="I11">
        <v>6.8372999999999999</v>
      </c>
      <c r="J11">
        <f t="shared" si="0"/>
        <v>25.577575</v>
      </c>
      <c r="K11">
        <v>-1.4035</v>
      </c>
    </row>
    <row r="12" spans="2:21" x14ac:dyDescent="0.25">
      <c r="D12">
        <v>1985.5</v>
      </c>
      <c r="E12">
        <v>1.282</v>
      </c>
      <c r="F12">
        <v>2.8452000000000002</v>
      </c>
      <c r="G12">
        <v>17.895600000000002</v>
      </c>
      <c r="H12">
        <v>1.3827</v>
      </c>
      <c r="I12">
        <v>7.6501999999999999</v>
      </c>
      <c r="J12">
        <f t="shared" si="0"/>
        <v>43.017974999999993</v>
      </c>
      <c r="K12">
        <v>55.107199999999999</v>
      </c>
    </row>
    <row r="13" spans="2:21" x14ac:dyDescent="0.25">
      <c r="D13">
        <v>1985.75</v>
      </c>
      <c r="E13">
        <v>2.1728999999999998</v>
      </c>
      <c r="F13">
        <v>3.0876000000000001</v>
      </c>
      <c r="G13">
        <v>10.525399999999999</v>
      </c>
      <c r="H13">
        <v>4.7062999999999997</v>
      </c>
      <c r="I13">
        <v>8.6565999999999992</v>
      </c>
      <c r="J13">
        <f t="shared" si="0"/>
        <v>26.757449999999999</v>
      </c>
      <c r="K13">
        <v>-3.3714</v>
      </c>
    </row>
    <row r="14" spans="2:21" x14ac:dyDescent="0.25">
      <c r="D14">
        <v>1986</v>
      </c>
      <c r="E14">
        <v>1.3573999999999999</v>
      </c>
      <c r="F14">
        <v>2.0619999999999998</v>
      </c>
      <c r="G14">
        <v>10.3651</v>
      </c>
      <c r="H14">
        <v>0.70720000000000005</v>
      </c>
      <c r="I14">
        <v>6.3193000000000001</v>
      </c>
      <c r="J14">
        <f t="shared" si="0"/>
        <v>27.383824999999998</v>
      </c>
      <c r="K14">
        <v>51.978000000000002</v>
      </c>
    </row>
    <row r="15" spans="2:21" x14ac:dyDescent="0.25">
      <c r="D15">
        <v>1986.25</v>
      </c>
      <c r="E15">
        <v>0.15679999999999999</v>
      </c>
      <c r="F15">
        <v>1.2581</v>
      </c>
      <c r="G15">
        <v>2.4758</v>
      </c>
      <c r="H15">
        <v>-5.2918000000000003</v>
      </c>
      <c r="I15">
        <v>5.4081000000000001</v>
      </c>
      <c r="J15">
        <f t="shared" si="0"/>
        <v>17.708774999999996</v>
      </c>
      <c r="K15">
        <v>68.358099999999993</v>
      </c>
    </row>
    <row r="16" spans="2:21" x14ac:dyDescent="0.25">
      <c r="D16">
        <v>1986.5</v>
      </c>
      <c r="E16">
        <v>0.59330000000000005</v>
      </c>
      <c r="F16">
        <v>1.8641000000000001</v>
      </c>
      <c r="G16">
        <v>4.3003</v>
      </c>
      <c r="H16">
        <v>-4.0426000000000002</v>
      </c>
      <c r="I16">
        <v>4.3642000000000003</v>
      </c>
      <c r="J16">
        <f t="shared" si="0"/>
        <v>-0.62037500000000034</v>
      </c>
      <c r="K16">
        <v>-9.9349000000000007</v>
      </c>
    </row>
    <row r="17" spans="4:11" x14ac:dyDescent="0.25">
      <c r="D17">
        <v>1986.75</v>
      </c>
      <c r="E17">
        <v>1.444</v>
      </c>
      <c r="F17">
        <v>2.5411000000000001</v>
      </c>
      <c r="G17">
        <v>7.2446000000000002</v>
      </c>
      <c r="H17">
        <v>-0.1295</v>
      </c>
      <c r="I17">
        <v>4.2736999999999998</v>
      </c>
      <c r="J17">
        <f t="shared" si="0"/>
        <v>-4.8910500000000008</v>
      </c>
      <c r="K17">
        <v>-0.8659</v>
      </c>
    </row>
    <row r="18" spans="4:11" x14ac:dyDescent="0.25">
      <c r="D18">
        <v>1987</v>
      </c>
      <c r="E18">
        <v>1.448</v>
      </c>
      <c r="F18">
        <v>1.8548</v>
      </c>
      <c r="G18">
        <v>6.5964</v>
      </c>
      <c r="H18">
        <v>0.27150000000000002</v>
      </c>
      <c r="I18">
        <v>4.9882999999999997</v>
      </c>
      <c r="J18">
        <f t="shared" si="0"/>
        <v>-15.49995</v>
      </c>
      <c r="K18">
        <v>13.277799999999999</v>
      </c>
    </row>
    <row r="19" spans="4:11" x14ac:dyDescent="0.25">
      <c r="D19">
        <v>1987.25</v>
      </c>
      <c r="E19">
        <v>0.69750000000000001</v>
      </c>
      <c r="F19">
        <v>2.1114999999999999</v>
      </c>
      <c r="G19">
        <v>0.33529999999999999</v>
      </c>
      <c r="H19">
        <v>-2.1587000000000001</v>
      </c>
      <c r="I19">
        <v>4.8791000000000002</v>
      </c>
      <c r="J19">
        <f t="shared" si="0"/>
        <v>-10.867450000000002</v>
      </c>
      <c r="K19">
        <v>-4.9584999999999999</v>
      </c>
    </row>
    <row r="20" spans="4:11" x14ac:dyDescent="0.25">
      <c r="D20">
        <v>1987.5</v>
      </c>
      <c r="E20">
        <v>1.2175</v>
      </c>
      <c r="F20">
        <v>2.2934000000000001</v>
      </c>
      <c r="G20">
        <v>3.8818999999999999</v>
      </c>
      <c r="H20">
        <v>-0.54039999999999999</v>
      </c>
      <c r="I20">
        <v>4.5749000000000004</v>
      </c>
      <c r="J20">
        <f t="shared" si="0"/>
        <v>-7.0253499999999978</v>
      </c>
      <c r="K20">
        <v>-27.017600000000002</v>
      </c>
    </row>
    <row r="21" spans="4:11" x14ac:dyDescent="0.25">
      <c r="D21">
        <v>1987.75</v>
      </c>
      <c r="E21">
        <v>2.7686999999999999</v>
      </c>
      <c r="F21">
        <v>4.2854999999999999</v>
      </c>
      <c r="G21">
        <v>6.7103000000000002</v>
      </c>
      <c r="H21">
        <v>6.2431000000000001</v>
      </c>
      <c r="I21">
        <v>3.8477999999999999</v>
      </c>
      <c r="J21">
        <f t="shared" si="0"/>
        <v>-0.69697499999999912</v>
      </c>
      <c r="K21">
        <v>-43.301499999999997</v>
      </c>
    </row>
    <row r="22" spans="4:11" x14ac:dyDescent="0.25">
      <c r="D22">
        <v>1988</v>
      </c>
      <c r="E22">
        <v>2.6541000000000001</v>
      </c>
      <c r="F22">
        <v>3.1987999999999999</v>
      </c>
      <c r="G22">
        <v>23.111499999999999</v>
      </c>
      <c r="H22">
        <v>5.2964000000000002</v>
      </c>
      <c r="I22">
        <v>5.1318999999999999</v>
      </c>
      <c r="J22">
        <f t="shared" si="0"/>
        <v>10.6165</v>
      </c>
      <c r="K22">
        <v>31.8078</v>
      </c>
    </row>
    <row r="23" spans="4:11" x14ac:dyDescent="0.25">
      <c r="D23">
        <v>1988.25</v>
      </c>
      <c r="E23">
        <v>2.1922999999999999</v>
      </c>
      <c r="F23">
        <v>2.6638999999999999</v>
      </c>
      <c r="G23">
        <v>12.353400000000001</v>
      </c>
      <c r="H23">
        <v>3.9003999999999999</v>
      </c>
      <c r="I23">
        <v>4.5749000000000004</v>
      </c>
      <c r="J23">
        <f t="shared" si="0"/>
        <v>1.6764000000000001</v>
      </c>
      <c r="K23">
        <v>10.4099</v>
      </c>
    </row>
    <row r="24" spans="4:11" x14ac:dyDescent="0.25">
      <c r="D24">
        <v>1988.5</v>
      </c>
      <c r="E24">
        <v>1.6903999999999999</v>
      </c>
      <c r="F24">
        <v>1.7768999999999999</v>
      </c>
      <c r="G24">
        <v>4.9227999999999996</v>
      </c>
      <c r="H24">
        <v>1.8609</v>
      </c>
      <c r="I24">
        <v>4.7808000000000002</v>
      </c>
      <c r="J24">
        <f t="shared" si="0"/>
        <v>-1.4801</v>
      </c>
      <c r="K24">
        <v>-1.7040999999999999</v>
      </c>
    </row>
    <row r="25" spans="4:11" x14ac:dyDescent="0.25">
      <c r="D25">
        <v>1988.75</v>
      </c>
      <c r="E25">
        <v>2.0628000000000002</v>
      </c>
      <c r="F25">
        <v>1.3513999999999999</v>
      </c>
      <c r="G25">
        <v>0.89380000000000004</v>
      </c>
      <c r="H25">
        <v>3.2168999999999999</v>
      </c>
      <c r="I25">
        <v>3.6558999999999999</v>
      </c>
      <c r="J25">
        <f t="shared" si="0"/>
        <v>8.7307500000000005</v>
      </c>
      <c r="K25">
        <v>1.9523999999999999</v>
      </c>
    </row>
    <row r="26" spans="4:11" x14ac:dyDescent="0.25">
      <c r="D26">
        <v>1989</v>
      </c>
      <c r="E26">
        <v>1.2018</v>
      </c>
      <c r="F26">
        <v>0.41639999999999999</v>
      </c>
      <c r="G26">
        <v>1.1647000000000001</v>
      </c>
      <c r="H26">
        <v>-0.50180000000000002</v>
      </c>
      <c r="I26">
        <v>3.3515999999999999</v>
      </c>
      <c r="J26">
        <f t="shared" si="0"/>
        <v>6.6222249999999994</v>
      </c>
      <c r="K26">
        <v>-3.9525999999999999</v>
      </c>
    </row>
    <row r="27" spans="4:11" x14ac:dyDescent="0.25">
      <c r="D27">
        <v>1989.25</v>
      </c>
      <c r="E27">
        <v>1.0482</v>
      </c>
      <c r="F27">
        <v>0.46689999999999998</v>
      </c>
      <c r="G27">
        <v>0.3241</v>
      </c>
      <c r="H27">
        <v>-1.1553</v>
      </c>
      <c r="I27">
        <v>2.9489999999999998</v>
      </c>
      <c r="J27">
        <f t="shared" si="0"/>
        <v>11.00705</v>
      </c>
      <c r="K27">
        <v>-2.2161</v>
      </c>
    </row>
    <row r="28" spans="4:11" x14ac:dyDescent="0.25">
      <c r="D28">
        <v>1989.5</v>
      </c>
      <c r="E28">
        <v>1.8597999999999999</v>
      </c>
      <c r="F28">
        <v>0.10929999999999999</v>
      </c>
      <c r="G28">
        <v>5.3822999999999999</v>
      </c>
      <c r="H28">
        <v>1.7163999999999999</v>
      </c>
      <c r="I28">
        <v>2.1533000000000002</v>
      </c>
      <c r="J28">
        <f t="shared" si="0"/>
        <v>5.1900750000000002</v>
      </c>
      <c r="K28">
        <v>39.139299999999999</v>
      </c>
    </row>
    <row r="29" spans="4:11" x14ac:dyDescent="0.25">
      <c r="D29">
        <v>1989.75</v>
      </c>
      <c r="E29">
        <v>1.9722999999999999</v>
      </c>
      <c r="F29">
        <v>0.30330000000000001</v>
      </c>
      <c r="G29">
        <v>-3.8138000000000001</v>
      </c>
      <c r="H29">
        <v>2.8553000000000002</v>
      </c>
      <c r="I29">
        <v>3.1191</v>
      </c>
      <c r="J29">
        <f t="shared" si="0"/>
        <v>-2.7021750000000004</v>
      </c>
      <c r="K29">
        <v>-6.4817</v>
      </c>
    </row>
    <row r="30" spans="4:11" x14ac:dyDescent="0.25">
      <c r="D30">
        <v>1990</v>
      </c>
      <c r="E30">
        <v>1.1505000000000001</v>
      </c>
      <c r="F30">
        <v>-5.3E-3</v>
      </c>
      <c r="G30">
        <v>-0.03</v>
      </c>
      <c r="H30">
        <v>1.6899999999999998E-2</v>
      </c>
      <c r="I30">
        <v>3.0707</v>
      </c>
      <c r="J30">
        <f t="shared" si="0"/>
        <v>-4.4586750000000004</v>
      </c>
      <c r="K30">
        <v>13.5867</v>
      </c>
    </row>
    <row r="31" spans="4:11" x14ac:dyDescent="0.25">
      <c r="D31">
        <v>1990.25</v>
      </c>
      <c r="E31">
        <v>1.0530999999999999</v>
      </c>
      <c r="F31">
        <v>0.60099999999999998</v>
      </c>
      <c r="G31">
        <v>-4.2609000000000004</v>
      </c>
      <c r="H31">
        <v>-0.33979999999999999</v>
      </c>
      <c r="I31">
        <v>3.3157000000000001</v>
      </c>
      <c r="J31">
        <f t="shared" si="0"/>
        <v>-2.3067750000000009</v>
      </c>
      <c r="K31">
        <v>-25.484000000000002</v>
      </c>
    </row>
    <row r="32" spans="4:11" x14ac:dyDescent="0.25">
      <c r="D32">
        <v>1990.5</v>
      </c>
      <c r="E32">
        <v>1.8173999999999999</v>
      </c>
      <c r="F32">
        <v>0.72729999999999995</v>
      </c>
      <c r="G32">
        <v>2.1576</v>
      </c>
      <c r="H32">
        <v>2.1564000000000001</v>
      </c>
      <c r="I32">
        <v>3.3157000000000001</v>
      </c>
      <c r="J32">
        <f t="shared" si="0"/>
        <v>4.8834999999999997</v>
      </c>
      <c r="K32">
        <v>7.5702999999999996</v>
      </c>
    </row>
    <row r="33" spans="4:21" x14ac:dyDescent="0.25">
      <c r="D33">
        <v>1990.75</v>
      </c>
      <c r="E33">
        <v>2.4954000000000001</v>
      </c>
      <c r="F33">
        <v>1.4853000000000001</v>
      </c>
      <c r="G33">
        <v>1.3764000000000001</v>
      </c>
      <c r="H33">
        <v>5.3871000000000002</v>
      </c>
      <c r="I33">
        <v>3.6995</v>
      </c>
      <c r="J33">
        <f t="shared" si="0"/>
        <v>1.6039749999999999</v>
      </c>
      <c r="K33">
        <v>-13.5077</v>
      </c>
    </row>
    <row r="34" spans="4:21" x14ac:dyDescent="0.25">
      <c r="D34">
        <v>1991</v>
      </c>
      <c r="E34">
        <v>2.6160000000000001</v>
      </c>
      <c r="F34">
        <v>1.9043000000000001</v>
      </c>
      <c r="G34">
        <v>1.133</v>
      </c>
      <c r="H34">
        <v>6.0393999999999997</v>
      </c>
      <c r="I34">
        <v>5.0148999999999999</v>
      </c>
      <c r="J34">
        <f t="shared" si="0"/>
        <v>12.53955</v>
      </c>
      <c r="K34">
        <v>22.194299999999998</v>
      </c>
    </row>
    <row r="35" spans="4:21" x14ac:dyDescent="0.25">
      <c r="D35">
        <v>1991.25</v>
      </c>
      <c r="E35">
        <v>2.8889999999999998</v>
      </c>
      <c r="F35">
        <v>2.5680999999999998</v>
      </c>
      <c r="G35">
        <v>2.9268000000000001</v>
      </c>
      <c r="H35">
        <v>7.6026999999999996</v>
      </c>
      <c r="I35">
        <v>5.5064000000000002</v>
      </c>
      <c r="J35">
        <f t="shared" si="0"/>
        <v>13.169525</v>
      </c>
      <c r="K35">
        <v>3.2770999999999999</v>
      </c>
    </row>
    <row r="36" spans="4:21" x14ac:dyDescent="0.25">
      <c r="D36">
        <v>1991.5</v>
      </c>
      <c r="E36">
        <v>2.8613</v>
      </c>
      <c r="F36">
        <v>2.7551999999999999</v>
      </c>
      <c r="G36">
        <v>9.7254000000000005</v>
      </c>
      <c r="H36">
        <v>7.2465000000000002</v>
      </c>
      <c r="I36">
        <v>6.2850000000000001</v>
      </c>
      <c r="J36">
        <f t="shared" si="0"/>
        <v>7.7721000000000009</v>
      </c>
      <c r="K36">
        <v>-5.5477999999999996</v>
      </c>
    </row>
    <row r="37" spans="4:21" x14ac:dyDescent="0.25">
      <c r="D37">
        <v>1991.75</v>
      </c>
      <c r="E37">
        <v>3.0844999999999998</v>
      </c>
      <c r="F37">
        <v>2.7806000000000002</v>
      </c>
      <c r="G37">
        <v>10.411300000000001</v>
      </c>
      <c r="H37">
        <v>7.9043000000000001</v>
      </c>
      <c r="I37">
        <v>6.7218</v>
      </c>
      <c r="J37">
        <f t="shared" si="0"/>
        <v>11.383725</v>
      </c>
      <c r="K37">
        <v>30.2346</v>
      </c>
    </row>
    <row r="38" spans="4:21" x14ac:dyDescent="0.25">
      <c r="D38">
        <v>1992</v>
      </c>
      <c r="E38">
        <v>3.0316000000000001</v>
      </c>
      <c r="F38">
        <v>3.2231999999999998</v>
      </c>
      <c r="G38">
        <v>6.1820000000000004</v>
      </c>
      <c r="H38">
        <v>8.1262000000000008</v>
      </c>
      <c r="I38">
        <v>7.3662000000000001</v>
      </c>
      <c r="J38">
        <f t="shared" si="0"/>
        <v>11.372925</v>
      </c>
      <c r="K38">
        <v>24.714200000000002</v>
      </c>
    </row>
    <row r="39" spans="4:21" x14ac:dyDescent="0.25">
      <c r="D39">
        <v>1992.25</v>
      </c>
      <c r="E39">
        <v>3.0476000000000001</v>
      </c>
      <c r="F39">
        <v>3.9184000000000001</v>
      </c>
      <c r="G39">
        <v>4.3330000000000002</v>
      </c>
      <c r="H39">
        <v>8.1012000000000004</v>
      </c>
      <c r="I39">
        <v>7.9466999999999999</v>
      </c>
      <c r="J39">
        <f t="shared" si="0"/>
        <v>4.1345500000000008</v>
      </c>
      <c r="K39">
        <v>-18.3126</v>
      </c>
    </row>
    <row r="40" spans="4:21" x14ac:dyDescent="0.25">
      <c r="D40">
        <v>1992.5</v>
      </c>
      <c r="E40">
        <v>4.0612000000000004</v>
      </c>
      <c r="F40">
        <v>4.3227000000000002</v>
      </c>
      <c r="G40">
        <v>16.251799999999999</v>
      </c>
      <c r="H40">
        <v>11.695399999999999</v>
      </c>
      <c r="I40">
        <v>7.5956000000000001</v>
      </c>
      <c r="J40">
        <f t="shared" si="0"/>
        <v>15.033674999999999</v>
      </c>
      <c r="K40">
        <v>8.8986999999999998</v>
      </c>
    </row>
    <row r="41" spans="4:21" x14ac:dyDescent="0.25">
      <c r="D41">
        <v>1992.75</v>
      </c>
      <c r="E41">
        <v>3.3178999999999998</v>
      </c>
      <c r="F41">
        <v>3.8843999999999999</v>
      </c>
      <c r="G41">
        <v>9.968</v>
      </c>
      <c r="H41">
        <v>9.6652000000000005</v>
      </c>
      <c r="I41">
        <v>8.1979000000000006</v>
      </c>
      <c r="J41">
        <f t="shared" si="0"/>
        <v>18.032625000000003</v>
      </c>
      <c r="K41">
        <v>30.191400000000002</v>
      </c>
    </row>
    <row r="42" spans="4:21" x14ac:dyDescent="0.25">
      <c r="D42">
        <v>1993</v>
      </c>
      <c r="E42">
        <v>3.4716999999999998</v>
      </c>
      <c r="F42">
        <v>4.1536999999999997</v>
      </c>
      <c r="G42">
        <v>-0.73060000000000003</v>
      </c>
      <c r="H42">
        <v>9.3878000000000004</v>
      </c>
      <c r="I42">
        <v>8.2540999999999993</v>
      </c>
      <c r="J42">
        <f t="shared" si="0"/>
        <v>15.999699999999999</v>
      </c>
      <c r="K42">
        <v>-4.2393000000000001</v>
      </c>
    </row>
    <row r="43" spans="4:21" x14ac:dyDescent="0.25">
      <c r="D43">
        <v>1993.25</v>
      </c>
      <c r="E43">
        <v>3.5024999999999999</v>
      </c>
      <c r="F43">
        <v>3.6019000000000001</v>
      </c>
      <c r="G43">
        <v>13.2554</v>
      </c>
      <c r="H43">
        <v>9.7432999999999996</v>
      </c>
      <c r="I43">
        <v>6.7218</v>
      </c>
      <c r="J43">
        <f t="shared" si="0"/>
        <v>13.294325000000001</v>
      </c>
      <c r="K43">
        <v>25.283899999999999</v>
      </c>
    </row>
    <row r="44" spans="4:21" x14ac:dyDescent="0.25">
      <c r="D44">
        <v>1993.5</v>
      </c>
      <c r="E44">
        <v>2.8982000000000001</v>
      </c>
      <c r="F44">
        <v>3.0354999999999999</v>
      </c>
      <c r="G44">
        <v>4.3761000000000001</v>
      </c>
      <c r="H44">
        <v>7.6755000000000004</v>
      </c>
      <c r="I44">
        <v>7.7704000000000004</v>
      </c>
      <c r="J44">
        <f t="shared" si="0"/>
        <v>-1.0962499999999995</v>
      </c>
      <c r="K44">
        <v>20.894500000000001</v>
      </c>
    </row>
    <row r="45" spans="4:21" x14ac:dyDescent="0.25">
      <c r="D45">
        <v>1993.75</v>
      </c>
      <c r="E45">
        <v>2.448</v>
      </c>
      <c r="F45">
        <v>2.5476999999999999</v>
      </c>
      <c r="G45">
        <v>3.1945000000000001</v>
      </c>
      <c r="H45">
        <v>5.6875999999999998</v>
      </c>
      <c r="I45">
        <v>5.2176999999999998</v>
      </c>
      <c r="J45">
        <f t="shared" si="0"/>
        <v>-10.5863</v>
      </c>
      <c r="K45">
        <v>22.059699999999999</v>
      </c>
    </row>
    <row r="46" spans="4:21" x14ac:dyDescent="0.25">
      <c r="D46">
        <v>1994</v>
      </c>
      <c r="E46">
        <v>2.8016000000000001</v>
      </c>
      <c r="F46">
        <v>3.0712000000000002</v>
      </c>
      <c r="G46">
        <v>2.4659</v>
      </c>
      <c r="H46">
        <v>6.8148</v>
      </c>
      <c r="I46">
        <v>5.4985999999999997</v>
      </c>
      <c r="J46">
        <f t="shared" si="0"/>
        <v>-17.270699999999998</v>
      </c>
      <c r="K46">
        <v>-15.0608</v>
      </c>
    </row>
    <row r="47" spans="4:21" x14ac:dyDescent="0.25">
      <c r="D47">
        <v>1994.25</v>
      </c>
      <c r="E47">
        <v>2.0108000000000001</v>
      </c>
      <c r="F47">
        <v>3.0466000000000002</v>
      </c>
      <c r="G47">
        <v>6.8776000000000002</v>
      </c>
      <c r="H47">
        <v>3.7271999999999998</v>
      </c>
      <c r="I47">
        <v>5.3940000000000001</v>
      </c>
      <c r="J47">
        <f t="shared" si="0"/>
        <v>-13.98785</v>
      </c>
      <c r="K47">
        <v>-32.278399999999998</v>
      </c>
    </row>
    <row r="48" spans="4:21" ht="27" customHeight="1" x14ac:dyDescent="0.25">
      <c r="D48">
        <v>1994.5</v>
      </c>
      <c r="E48">
        <v>2.3889</v>
      </c>
      <c r="F48">
        <v>3.1533000000000002</v>
      </c>
      <c r="G48">
        <v>9.2222000000000008</v>
      </c>
      <c r="H48">
        <v>4.8766999999999996</v>
      </c>
      <c r="I48">
        <v>5.5282</v>
      </c>
      <c r="J48">
        <f t="shared" si="0"/>
        <v>-0.16442500000000049</v>
      </c>
      <c r="K48">
        <v>-17.0657</v>
      </c>
      <c r="L48" s="118" t="s">
        <v>222</v>
      </c>
      <c r="M48" s="118"/>
      <c r="N48" s="118"/>
      <c r="O48" s="118"/>
      <c r="P48" s="118"/>
      <c r="Q48" s="118"/>
      <c r="R48" s="118"/>
      <c r="S48" s="118"/>
      <c r="T48" s="118"/>
      <c r="U48" s="118"/>
    </row>
    <row r="49" spans="4:21" ht="23.25" customHeight="1" x14ac:dyDescent="0.25">
      <c r="D49">
        <v>1994.75</v>
      </c>
      <c r="E49">
        <v>1.9636</v>
      </c>
      <c r="F49">
        <v>2.5750999999999999</v>
      </c>
      <c r="G49">
        <v>12.350199999999999</v>
      </c>
      <c r="H49">
        <v>3.7259000000000002</v>
      </c>
      <c r="I49">
        <v>5.0366999999999997</v>
      </c>
      <c r="J49">
        <f t="shared" si="0"/>
        <v>13.8264</v>
      </c>
      <c r="K49">
        <v>-4.6779000000000002</v>
      </c>
      <c r="L49" s="118"/>
      <c r="M49" s="118"/>
      <c r="N49" s="118"/>
      <c r="O49" s="118"/>
      <c r="P49" s="118"/>
      <c r="Q49" s="118"/>
      <c r="R49" s="118"/>
      <c r="S49" s="118"/>
      <c r="T49" s="118"/>
      <c r="U49" s="118"/>
    </row>
    <row r="50" spans="4:21" x14ac:dyDescent="0.25">
      <c r="D50">
        <v>1995</v>
      </c>
      <c r="E50">
        <v>1.5317000000000001</v>
      </c>
      <c r="F50">
        <v>1.8655999999999999</v>
      </c>
      <c r="G50">
        <v>9.4563000000000006</v>
      </c>
      <c r="H50">
        <v>1.3452999999999999</v>
      </c>
      <c r="I50">
        <v>4.3502000000000001</v>
      </c>
      <c r="J50">
        <f t="shared" si="0"/>
        <v>15.796549999999998</v>
      </c>
      <c r="K50">
        <v>-1.9294</v>
      </c>
    </row>
    <row r="51" spans="4:21" x14ac:dyDescent="0.25">
      <c r="D51">
        <v>1995.25</v>
      </c>
      <c r="E51">
        <v>1.8297000000000001</v>
      </c>
      <c r="F51">
        <v>1.4693000000000001</v>
      </c>
      <c r="G51">
        <v>11.4086</v>
      </c>
      <c r="H51">
        <v>2.6013000000000002</v>
      </c>
      <c r="I51">
        <v>3.2705000000000002</v>
      </c>
      <c r="J51">
        <f t="shared" si="0"/>
        <v>21.986525</v>
      </c>
      <c r="K51">
        <v>23.0153</v>
      </c>
    </row>
    <row r="52" spans="4:21" x14ac:dyDescent="0.25">
      <c r="D52">
        <v>1995.5</v>
      </c>
      <c r="E52">
        <v>1.7124999999999999</v>
      </c>
      <c r="F52">
        <v>0.78859999999999997</v>
      </c>
      <c r="G52">
        <v>4.3669000000000002</v>
      </c>
      <c r="H52">
        <v>2.5905</v>
      </c>
      <c r="I52">
        <v>3.7854000000000001</v>
      </c>
      <c r="J52">
        <f t="shared" si="0"/>
        <v>8.943125000000002</v>
      </c>
      <c r="K52">
        <v>38.897599999999997</v>
      </c>
    </row>
    <row r="53" spans="4:21" x14ac:dyDescent="0.25">
      <c r="D53">
        <v>1995.75</v>
      </c>
      <c r="E53">
        <v>1.9987999999999999</v>
      </c>
      <c r="F53">
        <v>0.82669999999999999</v>
      </c>
      <c r="G53">
        <v>-2.5990000000000002</v>
      </c>
      <c r="H53">
        <v>3.7475000000000001</v>
      </c>
      <c r="I53">
        <v>3.9632000000000001</v>
      </c>
      <c r="J53">
        <f t="shared" si="0"/>
        <v>-3.2096999999999998</v>
      </c>
      <c r="K53">
        <v>3.2027000000000001</v>
      </c>
    </row>
    <row r="54" spans="4:21" x14ac:dyDescent="0.25">
      <c r="D54">
        <v>1996</v>
      </c>
      <c r="E54">
        <v>1.9084000000000001</v>
      </c>
      <c r="F54">
        <v>0.6845</v>
      </c>
      <c r="G54">
        <v>-0.75560000000000005</v>
      </c>
      <c r="H54">
        <v>3.1551999999999998</v>
      </c>
      <c r="I54">
        <v>3.8976999999999999</v>
      </c>
      <c r="J54">
        <f t="shared" si="0"/>
        <v>-3.2575249999999998</v>
      </c>
      <c r="K54">
        <v>22.830500000000001</v>
      </c>
    </row>
    <row r="55" spans="4:21" x14ac:dyDescent="0.25">
      <c r="D55">
        <v>1996.25</v>
      </c>
      <c r="E55">
        <v>1.7338</v>
      </c>
      <c r="F55">
        <v>1.3467</v>
      </c>
      <c r="G55">
        <v>-2.5608</v>
      </c>
      <c r="H55">
        <v>3.0261</v>
      </c>
      <c r="I55">
        <v>4.2908999999999997</v>
      </c>
      <c r="J55">
        <f t="shared" si="0"/>
        <v>-6.0818499999999993</v>
      </c>
      <c r="K55">
        <v>-29.158300000000001</v>
      </c>
    </row>
    <row r="56" spans="4:21" x14ac:dyDescent="0.25">
      <c r="D56">
        <v>1996.5</v>
      </c>
      <c r="E56">
        <v>1.6335999999999999</v>
      </c>
      <c r="F56">
        <v>1.4553</v>
      </c>
      <c r="G56">
        <v>1.7246999999999999</v>
      </c>
      <c r="H56">
        <v>2.1684000000000001</v>
      </c>
      <c r="I56">
        <v>4.0427999999999997</v>
      </c>
      <c r="J56">
        <f t="shared" si="0"/>
        <v>-3.3628499999999995</v>
      </c>
      <c r="K56">
        <v>-9.7136999999999993</v>
      </c>
    </row>
    <row r="57" spans="4:21" x14ac:dyDescent="0.25">
      <c r="D57">
        <v>1996.75</v>
      </c>
      <c r="E57">
        <v>2.2151999999999998</v>
      </c>
      <c r="F57">
        <v>1.5804</v>
      </c>
      <c r="G57">
        <v>4.0168999999999997</v>
      </c>
      <c r="H57">
        <v>4.2813999999999997</v>
      </c>
      <c r="I57">
        <v>3.8290000000000002</v>
      </c>
      <c r="J57">
        <f t="shared" si="0"/>
        <v>3.6979500000000001</v>
      </c>
      <c r="K57">
        <v>3.0114000000000001</v>
      </c>
    </row>
    <row r="58" spans="4:21" x14ac:dyDescent="0.25">
      <c r="D58">
        <v>1997</v>
      </c>
      <c r="E58">
        <v>1.9650000000000001</v>
      </c>
      <c r="F58">
        <v>1.3151999999999999</v>
      </c>
      <c r="G58">
        <v>4.2454999999999998</v>
      </c>
      <c r="H58">
        <v>3.7263000000000002</v>
      </c>
      <c r="I58">
        <v>4.0942999999999996</v>
      </c>
      <c r="J58">
        <f t="shared" si="0"/>
        <v>6.8943500000000002</v>
      </c>
      <c r="K58">
        <v>11.533200000000001</v>
      </c>
    </row>
    <row r="59" spans="4:21" x14ac:dyDescent="0.25">
      <c r="D59">
        <v>1997.25</v>
      </c>
      <c r="E59">
        <v>2.3138999999999998</v>
      </c>
      <c r="F59">
        <v>1.6737</v>
      </c>
      <c r="G59">
        <v>3.4051999999999998</v>
      </c>
      <c r="H59">
        <v>5.2263000000000002</v>
      </c>
      <c r="I59">
        <v>3.2299000000000002</v>
      </c>
      <c r="J59">
        <f t="shared" si="0"/>
        <v>7.7282250000000001</v>
      </c>
      <c r="K59">
        <v>-18.282299999999999</v>
      </c>
    </row>
    <row r="60" spans="4:21" x14ac:dyDescent="0.25">
      <c r="D60">
        <v>1997.5</v>
      </c>
      <c r="E60">
        <v>2.5390000000000001</v>
      </c>
      <c r="F60">
        <v>1.3085</v>
      </c>
      <c r="G60">
        <v>6.3689</v>
      </c>
      <c r="H60">
        <v>6.1181999999999999</v>
      </c>
      <c r="I60">
        <v>3.3967999999999998</v>
      </c>
      <c r="J60">
        <f t="shared" si="0"/>
        <v>13.109475</v>
      </c>
      <c r="K60">
        <v>18.529499999999999</v>
      </c>
    </row>
    <row r="61" spans="4:21" x14ac:dyDescent="0.25">
      <c r="D61">
        <v>1997.75</v>
      </c>
      <c r="E61">
        <v>2.2831000000000001</v>
      </c>
      <c r="F61">
        <v>0.97299999999999998</v>
      </c>
      <c r="G61">
        <v>3.8660999999999999</v>
      </c>
      <c r="H61">
        <v>5.0073999999999996</v>
      </c>
      <c r="I61">
        <v>3.2875999999999999</v>
      </c>
      <c r="J61">
        <f t="shared" si="0"/>
        <v>10.327999999999999</v>
      </c>
      <c r="K61">
        <v>15.797000000000001</v>
      </c>
    </row>
    <row r="62" spans="4:21" x14ac:dyDescent="0.25">
      <c r="D62">
        <v>1998</v>
      </c>
      <c r="E62">
        <v>2.3142999999999998</v>
      </c>
      <c r="F62">
        <v>0.62970000000000004</v>
      </c>
      <c r="G62">
        <v>1.3393999999999999</v>
      </c>
      <c r="H62">
        <v>5.0122999999999998</v>
      </c>
      <c r="I62">
        <v>2.9474999999999998</v>
      </c>
      <c r="J62">
        <f t="shared" si="0"/>
        <v>15.704499999999999</v>
      </c>
      <c r="K62">
        <v>14.8687</v>
      </c>
    </row>
    <row r="63" spans="4:21" x14ac:dyDescent="0.25">
      <c r="D63">
        <v>1998.25</v>
      </c>
      <c r="E63">
        <v>2.0992999999999999</v>
      </c>
      <c r="F63">
        <v>0.76970000000000005</v>
      </c>
      <c r="G63">
        <v>1.0263</v>
      </c>
      <c r="H63">
        <v>4.4733000000000001</v>
      </c>
      <c r="I63">
        <v>3.5825</v>
      </c>
      <c r="J63">
        <f t="shared" si="0"/>
        <v>8.1371749999999992</v>
      </c>
      <c r="K63">
        <v>3.2427000000000001</v>
      </c>
    </row>
    <row r="64" spans="4:21" x14ac:dyDescent="0.25">
      <c r="D64">
        <v>1998.5</v>
      </c>
      <c r="E64">
        <v>1.9413</v>
      </c>
      <c r="F64">
        <v>0.50260000000000005</v>
      </c>
      <c r="G64">
        <v>1.6143000000000001</v>
      </c>
      <c r="H64">
        <v>3.5053999999999998</v>
      </c>
      <c r="I64">
        <v>3.0739000000000001</v>
      </c>
      <c r="J64">
        <f t="shared" si="0"/>
        <v>1.1725249999999985</v>
      </c>
      <c r="K64">
        <v>7.4036</v>
      </c>
    </row>
    <row r="65" spans="4:11" x14ac:dyDescent="0.25">
      <c r="D65">
        <v>1998.75</v>
      </c>
      <c r="E65">
        <v>2.3603000000000001</v>
      </c>
      <c r="F65">
        <v>0.29299999999999998</v>
      </c>
      <c r="G65">
        <v>4.7399999999999998E-2</v>
      </c>
      <c r="H65">
        <v>5.7141999999999999</v>
      </c>
      <c r="I65">
        <v>3.2439</v>
      </c>
      <c r="J65">
        <f t="shared" si="0"/>
        <v>-5.1189750000000007</v>
      </c>
      <c r="K65">
        <v>37.302999999999997</v>
      </c>
    </row>
    <row r="66" spans="4:11" x14ac:dyDescent="0.25">
      <c r="D66">
        <v>1999</v>
      </c>
      <c r="E66">
        <v>2.61</v>
      </c>
      <c r="F66">
        <v>0.56640000000000001</v>
      </c>
      <c r="G66">
        <v>-7.1905000000000001</v>
      </c>
      <c r="H66">
        <v>6.7291999999999996</v>
      </c>
      <c r="I66">
        <v>3.6637</v>
      </c>
      <c r="J66">
        <f t="shared" si="0"/>
        <v>-16.608699999999999</v>
      </c>
      <c r="K66">
        <v>-15.400600000000001</v>
      </c>
    </row>
    <row r="67" spans="4:11" x14ac:dyDescent="0.25">
      <c r="D67">
        <v>1999.25</v>
      </c>
      <c r="E67">
        <v>2.8530000000000002</v>
      </c>
      <c r="F67">
        <v>1.1331</v>
      </c>
      <c r="G67">
        <v>-3.4148000000000001</v>
      </c>
      <c r="H67">
        <v>7.8056000000000001</v>
      </c>
      <c r="I67">
        <v>3.0800999999999998</v>
      </c>
      <c r="J67">
        <f t="shared" si="0"/>
        <v>-15.453075</v>
      </c>
      <c r="K67">
        <v>-24.6159</v>
      </c>
    </row>
    <row r="68" spans="4:11" x14ac:dyDescent="0.25">
      <c r="D68">
        <v>1999.5</v>
      </c>
      <c r="E68">
        <v>2.8715999999999999</v>
      </c>
      <c r="F68">
        <v>1.4256</v>
      </c>
      <c r="G68">
        <v>-0.45029999999999998</v>
      </c>
      <c r="H68">
        <v>7.8480999999999996</v>
      </c>
      <c r="I68">
        <v>3.2189999999999999</v>
      </c>
      <c r="J68">
        <f t="shared" ref="J68:J89" si="1">AVERAGE(K68:K71)</f>
        <v>-3.8629250000000006</v>
      </c>
      <c r="K68">
        <v>-17.7624</v>
      </c>
    </row>
    <row r="69" spans="4:11" x14ac:dyDescent="0.25">
      <c r="D69">
        <v>1999.75</v>
      </c>
      <c r="E69">
        <v>3.1137000000000001</v>
      </c>
      <c r="F69">
        <v>1.3431</v>
      </c>
      <c r="G69">
        <v>2.4356</v>
      </c>
      <c r="H69">
        <v>8.7431000000000001</v>
      </c>
      <c r="I69">
        <v>3.9975999999999998</v>
      </c>
      <c r="J69">
        <f t="shared" si="1"/>
        <v>0.64685000000000015</v>
      </c>
      <c r="K69">
        <v>-8.6559000000000008</v>
      </c>
    </row>
    <row r="70" spans="4:11" x14ac:dyDescent="0.25">
      <c r="D70">
        <v>2000</v>
      </c>
      <c r="E70">
        <v>2.7538999999999998</v>
      </c>
      <c r="F70">
        <v>1.0669</v>
      </c>
      <c r="G70">
        <v>0.48530000000000001</v>
      </c>
      <c r="H70">
        <v>7.2461000000000002</v>
      </c>
      <c r="I70">
        <v>4.4656000000000002</v>
      </c>
      <c r="J70">
        <f t="shared" si="1"/>
        <v>4.6030750000000005</v>
      </c>
      <c r="K70">
        <v>-10.7781</v>
      </c>
    </row>
    <row r="71" spans="4:11" x14ac:dyDescent="0.25">
      <c r="D71">
        <v>2000.2499999999998</v>
      </c>
      <c r="E71">
        <v>1.9574</v>
      </c>
      <c r="F71">
        <v>0.39369999999999999</v>
      </c>
      <c r="G71">
        <v>-0.06</v>
      </c>
      <c r="H71">
        <v>3.7805</v>
      </c>
      <c r="I71">
        <v>2.0518999999999998</v>
      </c>
      <c r="J71">
        <f t="shared" si="1"/>
        <v>13.533050000000001</v>
      </c>
      <c r="K71">
        <v>21.744700000000002</v>
      </c>
    </row>
    <row r="72" spans="4:11" x14ac:dyDescent="0.25">
      <c r="D72">
        <v>2000.5000000000002</v>
      </c>
      <c r="E72">
        <v>2.1320000000000001</v>
      </c>
      <c r="F72">
        <v>4.7000000000000002E-3</v>
      </c>
      <c r="G72">
        <v>2.3693</v>
      </c>
      <c r="H72">
        <v>4.0633999999999997</v>
      </c>
      <c r="I72">
        <v>2.4668999999999999</v>
      </c>
      <c r="J72">
        <f t="shared" si="1"/>
        <v>8.9097000000000008</v>
      </c>
      <c r="K72">
        <v>0.2767</v>
      </c>
    </row>
    <row r="73" spans="4:11" x14ac:dyDescent="0.25">
      <c r="D73">
        <v>2000.75</v>
      </c>
      <c r="E73">
        <v>2.3595000000000002</v>
      </c>
      <c r="F73">
        <v>-0.29899999999999999</v>
      </c>
      <c r="G73">
        <v>-2.4859</v>
      </c>
      <c r="H73">
        <v>5.0004999999999997</v>
      </c>
      <c r="I73">
        <v>2.5714000000000001</v>
      </c>
      <c r="J73">
        <f t="shared" si="1"/>
        <v>5.0805249999999997</v>
      </c>
      <c r="K73">
        <v>7.1689999999999996</v>
      </c>
    </row>
    <row r="74" spans="4:11" x14ac:dyDescent="0.25">
      <c r="D74">
        <v>2001</v>
      </c>
      <c r="E74">
        <v>3.0146000000000002</v>
      </c>
      <c r="F74">
        <v>0.38479999999999998</v>
      </c>
      <c r="G74">
        <v>-8.2985000000000007</v>
      </c>
      <c r="H74">
        <v>8.0185999999999993</v>
      </c>
      <c r="I74">
        <v>2.8835000000000002</v>
      </c>
      <c r="J74">
        <f t="shared" si="1"/>
        <v>10.634824999999999</v>
      </c>
      <c r="K74">
        <v>24.941800000000001</v>
      </c>
    </row>
    <row r="75" spans="4:11" x14ac:dyDescent="0.25">
      <c r="D75">
        <v>2001.2500000000002</v>
      </c>
      <c r="E75">
        <v>3.3441000000000001</v>
      </c>
      <c r="F75">
        <v>1.4063000000000001</v>
      </c>
      <c r="G75">
        <v>-4.2988</v>
      </c>
      <c r="H75">
        <v>10.1891</v>
      </c>
      <c r="I75">
        <v>4.202</v>
      </c>
      <c r="J75">
        <f t="shared" si="1"/>
        <v>9.6775000000000055E-2</v>
      </c>
      <c r="K75">
        <v>3.2513000000000001</v>
      </c>
    </row>
    <row r="76" spans="4:11" x14ac:dyDescent="0.25">
      <c r="D76">
        <v>2001.5</v>
      </c>
      <c r="E76">
        <v>4.2230999999999996</v>
      </c>
      <c r="F76">
        <v>2.1720000000000002</v>
      </c>
      <c r="G76">
        <v>-1.6426000000000001</v>
      </c>
      <c r="H76">
        <v>13.405099999999999</v>
      </c>
      <c r="I76">
        <v>4.8308</v>
      </c>
      <c r="J76">
        <f t="shared" si="1"/>
        <v>-2.8472</v>
      </c>
      <c r="K76">
        <v>-15.04</v>
      </c>
    </row>
    <row r="77" spans="4:11" x14ac:dyDescent="0.25">
      <c r="D77">
        <v>2001.75</v>
      </c>
      <c r="E77">
        <v>5.0350000000000001</v>
      </c>
      <c r="F77">
        <v>2.9681999999999999</v>
      </c>
      <c r="G77">
        <v>3.7911999999999999</v>
      </c>
      <c r="H77">
        <v>17.269500000000001</v>
      </c>
      <c r="I77">
        <v>5.6951999999999998</v>
      </c>
      <c r="J77">
        <f t="shared" si="1"/>
        <v>7.7758000000000003</v>
      </c>
      <c r="K77">
        <v>29.386199999999999</v>
      </c>
    </row>
    <row r="78" spans="4:11" x14ac:dyDescent="0.25">
      <c r="D78">
        <v>2001.9999999999998</v>
      </c>
      <c r="E78">
        <v>4.6250999999999998</v>
      </c>
      <c r="F78">
        <v>3.7526000000000002</v>
      </c>
      <c r="G78">
        <v>3.5871</v>
      </c>
      <c r="H78">
        <v>15.8713</v>
      </c>
      <c r="I78">
        <v>6.9325000000000001</v>
      </c>
      <c r="J78">
        <f t="shared" si="1"/>
        <v>11.299675000000001</v>
      </c>
      <c r="K78">
        <v>-17.2104</v>
      </c>
    </row>
    <row r="79" spans="4:11" x14ac:dyDescent="0.25">
      <c r="D79">
        <v>2002.25</v>
      </c>
      <c r="E79">
        <v>4.6098999999999997</v>
      </c>
      <c r="F79">
        <v>4.0754000000000001</v>
      </c>
      <c r="G79">
        <v>11.0144</v>
      </c>
      <c r="H79">
        <v>15.391400000000001</v>
      </c>
      <c r="I79">
        <v>6.7515000000000001</v>
      </c>
      <c r="J79">
        <f t="shared" si="1"/>
        <v>15.835699999999999</v>
      </c>
      <c r="K79">
        <v>-8.5245999999999995</v>
      </c>
    </row>
    <row r="80" spans="4:11" x14ac:dyDescent="0.25">
      <c r="D80">
        <v>2002.5</v>
      </c>
      <c r="E80">
        <v>4.9202000000000004</v>
      </c>
      <c r="F80">
        <v>3.5339999999999998</v>
      </c>
      <c r="G80">
        <v>16.206700000000001</v>
      </c>
      <c r="H80">
        <v>16.563400000000001</v>
      </c>
      <c r="I80">
        <v>6.5861000000000001</v>
      </c>
      <c r="J80">
        <f t="shared" si="1"/>
        <v>19.015875000000001</v>
      </c>
      <c r="K80">
        <v>27.452000000000002</v>
      </c>
    </row>
    <row r="81" spans="4:11" x14ac:dyDescent="0.25">
      <c r="D81">
        <v>2002.7499999999998</v>
      </c>
      <c r="E81">
        <v>4.4783999999999997</v>
      </c>
      <c r="F81">
        <v>2.7667000000000002</v>
      </c>
      <c r="G81">
        <v>7.4024999999999999</v>
      </c>
      <c r="H81">
        <v>15.0626</v>
      </c>
      <c r="I81">
        <v>7.2226999999999997</v>
      </c>
      <c r="J81">
        <f t="shared" si="1"/>
        <v>16.412600000000001</v>
      </c>
      <c r="K81">
        <v>43.481699999999996</v>
      </c>
    </row>
    <row r="82" spans="4:11" x14ac:dyDescent="0.25">
      <c r="D82">
        <v>2003</v>
      </c>
      <c r="E82">
        <v>4.4691999999999998</v>
      </c>
      <c r="F82">
        <v>3.0807000000000002</v>
      </c>
      <c r="G82">
        <v>-4.1908000000000003</v>
      </c>
      <c r="H82">
        <v>15.0778</v>
      </c>
      <c r="I82">
        <v>6.8590999999999998</v>
      </c>
      <c r="J82">
        <f t="shared" si="1"/>
        <v>2.1781500000000005</v>
      </c>
      <c r="K82">
        <v>0.93369999999999997</v>
      </c>
    </row>
    <row r="83" spans="4:11" x14ac:dyDescent="0.25">
      <c r="D83">
        <v>2003.25</v>
      </c>
      <c r="E83">
        <v>4.6382000000000003</v>
      </c>
      <c r="F83">
        <v>3.1080999999999999</v>
      </c>
      <c r="G83">
        <v>-2.6198000000000001</v>
      </c>
      <c r="H83">
        <v>15.709099999999999</v>
      </c>
      <c r="I83">
        <v>7.5566000000000004</v>
      </c>
      <c r="J83">
        <f t="shared" si="1"/>
        <v>0.13482500000000086</v>
      </c>
      <c r="K83">
        <v>4.1961000000000004</v>
      </c>
    </row>
    <row r="84" spans="4:11" x14ac:dyDescent="0.25">
      <c r="D84">
        <v>2003.4999999999998</v>
      </c>
      <c r="E84">
        <v>3.6945999999999999</v>
      </c>
      <c r="F84">
        <v>2.9239000000000002</v>
      </c>
      <c r="G84">
        <v>-2.0602</v>
      </c>
      <c r="H84">
        <v>12.182600000000001</v>
      </c>
      <c r="I84">
        <v>7.7594000000000003</v>
      </c>
      <c r="J84">
        <f t="shared" si="1"/>
        <v>3.5980750000000006</v>
      </c>
      <c r="K84">
        <v>17.038900000000002</v>
      </c>
    </row>
    <row r="85" spans="4:11" x14ac:dyDescent="0.25">
      <c r="D85">
        <v>2003.7500000000002</v>
      </c>
      <c r="E85">
        <v>3.8485999999999998</v>
      </c>
      <c r="F85">
        <v>3.3489</v>
      </c>
      <c r="G85">
        <v>-3.2000999999999999</v>
      </c>
      <c r="H85">
        <v>12.209099999999999</v>
      </c>
      <c r="I85">
        <v>8.2041000000000004</v>
      </c>
      <c r="J85">
        <f t="shared" si="1"/>
        <v>-6.2445750000000002</v>
      </c>
      <c r="K85">
        <v>-13.456099999999999</v>
      </c>
    </row>
    <row r="86" spans="4:11" x14ac:dyDescent="0.25">
      <c r="D86">
        <v>2004</v>
      </c>
      <c r="E86">
        <v>3.9586999999999999</v>
      </c>
      <c r="F86">
        <v>3.6463999999999999</v>
      </c>
      <c r="G86">
        <v>-0.95789999999999997</v>
      </c>
      <c r="H86">
        <v>12.329800000000001</v>
      </c>
      <c r="I86">
        <v>7.1196999999999999</v>
      </c>
      <c r="J86">
        <f t="shared" si="1"/>
        <v>1.8666499999999999</v>
      </c>
      <c r="K86">
        <v>-7.2396000000000003</v>
      </c>
    </row>
    <row r="87" spans="4:11" x14ac:dyDescent="0.25">
      <c r="D87">
        <v>2004.2499999999998</v>
      </c>
      <c r="E87">
        <v>2.9655999999999998</v>
      </c>
      <c r="F87">
        <v>3.2210999999999999</v>
      </c>
      <c r="G87">
        <v>3.7410999999999999</v>
      </c>
      <c r="H87">
        <v>8.7164000000000001</v>
      </c>
      <c r="I87">
        <v>6.8559999999999999</v>
      </c>
      <c r="J87">
        <f t="shared" si="1"/>
        <v>4.9020666666666664</v>
      </c>
      <c r="K87">
        <v>18.049099999999999</v>
      </c>
    </row>
    <row r="88" spans="4:11" x14ac:dyDescent="0.25">
      <c r="D88">
        <v>2004.5000000000002</v>
      </c>
      <c r="E88">
        <v>3.3111000000000002</v>
      </c>
      <c r="F88">
        <v>3.4083000000000001</v>
      </c>
      <c r="G88">
        <v>0.33100000000000002</v>
      </c>
      <c r="H88">
        <v>9.4456000000000007</v>
      </c>
      <c r="I88">
        <v>6.7389999999999999</v>
      </c>
      <c r="J88">
        <f t="shared" si="1"/>
        <v>-1.6714500000000001</v>
      </c>
      <c r="K88">
        <v>-22.331700000000001</v>
      </c>
    </row>
    <row r="89" spans="4:11" x14ac:dyDescent="0.25">
      <c r="D89">
        <v>2004.75</v>
      </c>
      <c r="E89">
        <v>3.0406</v>
      </c>
      <c r="F89">
        <v>2.5428000000000002</v>
      </c>
      <c r="G89">
        <v>6.2942</v>
      </c>
      <c r="H89">
        <v>8.2296999999999993</v>
      </c>
      <c r="I89">
        <v>5.5766</v>
      </c>
      <c r="J89">
        <f t="shared" si="1"/>
        <v>18.988800000000001</v>
      </c>
      <c r="K89">
        <v>18.988800000000001</v>
      </c>
    </row>
  </sheetData>
  <mergeCells count="2">
    <mergeCell ref="L3:U4"/>
    <mergeCell ref="L48:U49"/>
  </mergeCells>
  <pageMargins left="0.7" right="0.7" top="0.75" bottom="0.75" header="0.3" footer="0.3"/>
  <pageSetup scale="98" fitToWidth="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16</vt:i4>
      </vt:variant>
      <vt:variant>
        <vt:lpstr>Charts</vt:lpstr>
      </vt:variant>
      <vt:variant>
        <vt:i4>2</vt:i4>
      </vt:variant>
      <vt:variant>
        <vt:lpstr>Named Ranges</vt:lpstr>
      </vt:variant>
      <vt:variant>
        <vt:i4>11</vt:i4>
      </vt:variant>
    </vt:vector>
  </HeadingPairs>
  <TitlesOfParts>
    <vt:vector size="29" baseType="lpstr">
      <vt:lpstr>table 1</vt:lpstr>
      <vt:lpstr>table 2</vt:lpstr>
      <vt:lpstr>table 3</vt:lpstr>
      <vt:lpstr>table 4</vt:lpstr>
      <vt:lpstr>table 5</vt:lpstr>
      <vt:lpstr>table 6</vt:lpstr>
      <vt:lpstr>fig 1</vt:lpstr>
      <vt:lpstr>fig 2</vt:lpstr>
      <vt:lpstr>fig. 4</vt:lpstr>
      <vt:lpstr>fig 5</vt:lpstr>
      <vt:lpstr>fig 6</vt:lpstr>
      <vt:lpstr>fig. 7</vt:lpstr>
      <vt:lpstr>fig. 9</vt:lpstr>
      <vt:lpstr>fig 7 data</vt:lpstr>
      <vt:lpstr>fig. 8_JPT</vt:lpstr>
      <vt:lpstr>fig 3 data</vt:lpstr>
      <vt:lpstr>Fig. 3</vt:lpstr>
      <vt:lpstr>fig 8</vt:lpstr>
      <vt:lpstr>'fig 1'!Print_Area</vt:lpstr>
      <vt:lpstr>'fig 2'!Print_Area</vt:lpstr>
      <vt:lpstr>'fig 5'!Print_Area</vt:lpstr>
      <vt:lpstr>'fig 6'!Print_Area</vt:lpstr>
      <vt:lpstr>'fig. 4'!Print_Area</vt:lpstr>
      <vt:lpstr>'fig. 7'!Print_Area</vt:lpstr>
      <vt:lpstr>'fig. 8_JPT'!Print_Area</vt:lpstr>
      <vt:lpstr>'fig. 9'!Print_Area</vt:lpstr>
      <vt:lpstr>'table 1'!Print_Area</vt:lpstr>
      <vt:lpstr>'table 4'!Print_Area</vt:lpstr>
      <vt:lpstr>'table 6'!Print_Area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Dew-Becker</dc:creator>
  <cp:lastModifiedBy>Ian Dew-Becker</cp:lastModifiedBy>
  <cp:lastPrinted>2013-12-31T13:40:25Z</cp:lastPrinted>
  <dcterms:created xsi:type="dcterms:W3CDTF">2011-08-15T21:46:39Z</dcterms:created>
  <dcterms:modified xsi:type="dcterms:W3CDTF">2013-12-31T13:44:37Z</dcterms:modified>
</cp:coreProperties>
</file>